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augustin/Desktop/Gouvernorat/"/>
    </mc:Choice>
  </mc:AlternateContent>
  <xr:revisionPtr revIDLastSave="0" documentId="8_{06C2A568-37FF-914E-A940-7CD673CE12C8}" xr6:coauthVersionLast="47" xr6:coauthVersionMax="47" xr10:uidLastSave="{00000000-0000-0000-0000-000000000000}"/>
  <bookViews>
    <workbookView xWindow="6900" yWindow="680" windowWidth="23260" windowHeight="139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7" i="1" l="1"/>
  <c r="H85" i="1"/>
  <c r="H83" i="1"/>
  <c r="J83" i="1" s="1"/>
  <c r="H78" i="1"/>
  <c r="H70" i="1"/>
  <c r="H51" i="1"/>
  <c r="J51" i="1" s="1"/>
  <c r="H41" i="1"/>
  <c r="G41" i="1"/>
  <c r="H31" i="1"/>
  <c r="J31" i="1" s="1"/>
  <c r="H13" i="1"/>
  <c r="J13" i="1" s="1"/>
  <c r="G83" i="1"/>
  <c r="G78" i="1"/>
  <c r="G70" i="1"/>
  <c r="G51" i="1"/>
  <c r="G31" i="1"/>
  <c r="G13" i="1"/>
  <c r="C28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1" i="1"/>
  <c r="J72" i="1"/>
  <c r="J73" i="1"/>
  <c r="J74" i="1"/>
  <c r="J75" i="1"/>
  <c r="J76" i="1"/>
  <c r="J77" i="1"/>
  <c r="J79" i="1"/>
  <c r="J80" i="1"/>
  <c r="J81" i="1"/>
  <c r="J82" i="1"/>
  <c r="J84" i="1"/>
  <c r="J6" i="1"/>
  <c r="E81" i="1"/>
  <c r="H81" i="1" s="1"/>
  <c r="G114" i="1"/>
  <c r="G39" i="1" s="1"/>
  <c r="G48" i="1"/>
  <c r="G38" i="1"/>
  <c r="G28" i="1"/>
  <c r="G27" i="1"/>
  <c r="G25" i="1"/>
  <c r="G7" i="1"/>
  <c r="G6" i="1"/>
  <c r="G86" i="1" l="1"/>
  <c r="J70" i="1"/>
  <c r="J78" i="1"/>
  <c r="J41" i="1"/>
  <c r="J9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JMB</author>
  </authors>
  <commentList>
    <comment ref="B16" authorId="0" shapeId="0" xr:uid="{9BB292E9-6FFE-48DA-B61F-6D2EA166C92B}">
      <text>
        <r>
          <rPr>
            <b/>
            <sz val="9"/>
            <color indexed="81"/>
            <rFont val="Tahoma"/>
            <family val="2"/>
          </rPr>
          <t>JMB:</t>
        </r>
        <r>
          <rPr>
            <sz val="9"/>
            <color indexed="81"/>
            <rFont val="Tahoma"/>
            <family val="2"/>
          </rPr>
          <t xml:space="preserve">
séminaire de formation de l'équipe district</t>
        </r>
      </text>
    </comment>
    <comment ref="B17" authorId="0" shapeId="0" xr:uid="{629F154C-381F-47AA-8958-F95AAB6FFD19}">
      <text>
        <r>
          <rPr>
            <b/>
            <sz val="9"/>
            <color indexed="81"/>
            <rFont val="Tahoma"/>
            <family val="2"/>
          </rPr>
          <t>JMB:</t>
        </r>
        <r>
          <rPr>
            <sz val="9"/>
            <color indexed="81"/>
            <rFont val="Tahoma"/>
            <family val="2"/>
          </rPr>
          <t xml:space="preserve">
seminaire de formation des Présidents élus</t>
        </r>
      </text>
    </comment>
  </commentList>
</comments>
</file>

<file path=xl/sharedStrings.xml><?xml version="1.0" encoding="utf-8"?>
<sst xmlns="http://schemas.openxmlformats.org/spreadsheetml/2006/main" count="130" uniqueCount="114">
  <si>
    <t>Compte de résultat</t>
  </si>
  <si>
    <t>2025 / 2026</t>
  </si>
  <si>
    <t>COTISATIONS OBLIGATOIRES</t>
  </si>
  <si>
    <t>cpte</t>
  </si>
  <si>
    <t>Charges</t>
  </si>
  <si>
    <t>Produits</t>
  </si>
  <si>
    <t>CODIFAM</t>
  </si>
  <si>
    <t>Centre Rotarien de la Jeunesse  ( CRJ )</t>
  </si>
  <si>
    <t>Comité Inter Pays  (CIP ) redevance nationale</t>
  </si>
  <si>
    <t>Promotion Ethique Professionnelle</t>
  </si>
  <si>
    <t>Institut Rotarien du Leadership</t>
  </si>
  <si>
    <t>Visite Président international (rencontre à Paris)</t>
  </si>
  <si>
    <t>Total</t>
  </si>
  <si>
    <t>ASSEMBLEES ET REUNIONS</t>
  </si>
  <si>
    <t>DISTRICT</t>
  </si>
  <si>
    <t>SFED / ADG</t>
  </si>
  <si>
    <t>SFPE</t>
  </si>
  <si>
    <t>SFADG</t>
  </si>
  <si>
    <t>Université de rentrée, mi-année &amp; autres</t>
  </si>
  <si>
    <t>Mi-Année</t>
  </si>
  <si>
    <t>CA &amp; Commission des Finances</t>
  </si>
  <si>
    <t>Comité de District</t>
  </si>
  <si>
    <t>Assemblée Générale</t>
  </si>
  <si>
    <t>Collège des Gouverneurs</t>
  </si>
  <si>
    <t>Réunions des commissions / bureau</t>
  </si>
  <si>
    <t>Conférence de district</t>
  </si>
  <si>
    <t>International</t>
  </si>
  <si>
    <t>CODIFAM + Réunions Nationales (Clermont + Luxembourg)</t>
  </si>
  <si>
    <r>
      <t xml:space="preserve">Réunions Institutes  &amp; </t>
    </r>
    <r>
      <rPr>
        <b/>
        <sz val="10.5"/>
        <color theme="1"/>
        <rFont val="Arial Narrow"/>
        <family val="2"/>
      </rPr>
      <t>RI</t>
    </r>
    <r>
      <rPr>
        <sz val="10.5"/>
        <color theme="1"/>
        <rFont val="Arial Narrow"/>
        <family val="2"/>
      </rPr>
      <t xml:space="preserve"> (Bonnes, Bruxelle et Zurich)</t>
    </r>
  </si>
  <si>
    <t>Conventions Internationales</t>
  </si>
  <si>
    <t>Réunions Officiers de District</t>
  </si>
  <si>
    <t>FRAIS DE DEPLACEMENTS</t>
  </si>
  <si>
    <t>Déplacements des adjoints du Gouverneur</t>
  </si>
  <si>
    <t>Déplacements des directeurs de Commissions</t>
  </si>
  <si>
    <t>Déplacements ROTARACT DGR &amp; RRD</t>
  </si>
  <si>
    <t>Déplacements CRJ</t>
  </si>
  <si>
    <t>Déplacements réunions de bureau &amp; CA</t>
  </si>
  <si>
    <t xml:space="preserve">Déplacements Gouverneur </t>
  </si>
  <si>
    <t>RI remboursement frais gouverneur</t>
  </si>
  <si>
    <t>FRAIS DE GESTION ET FONCTIONNEMENT</t>
  </si>
  <si>
    <t>Publications imprimerie (brochures , rotary mode emploi, trombinoscope</t>
  </si>
  <si>
    <t>Promotion Rotary &amp; Communication</t>
  </si>
  <si>
    <t xml:space="preserve">Honoraires </t>
  </si>
  <si>
    <t>Informatique &amp; Fournitures</t>
  </si>
  <si>
    <t>Frais bancaires</t>
  </si>
  <si>
    <t>Assurances</t>
  </si>
  <si>
    <t>ACTIONS</t>
  </si>
  <si>
    <t>Action PRO</t>
  </si>
  <si>
    <t>Concours Ethique Professionnelle</t>
  </si>
  <si>
    <t>Prix professionnels</t>
  </si>
  <si>
    <t>L'Outil en Main</t>
  </si>
  <si>
    <t>Jeunesse</t>
  </si>
  <si>
    <t xml:space="preserve">RYLA  </t>
  </si>
  <si>
    <t>Prix Jeunesse et Communication</t>
  </si>
  <si>
    <t>Student Exchange</t>
  </si>
  <si>
    <t>New Generation Service Exchange (NGSE)</t>
  </si>
  <si>
    <t>Espoir en tête/Interact / Prix Littéraire</t>
  </si>
  <si>
    <t>Aide au Rotaract</t>
  </si>
  <si>
    <r>
      <t xml:space="preserve">Action </t>
    </r>
    <r>
      <rPr>
        <b/>
        <sz val="10.5"/>
        <color theme="1"/>
        <rFont val="Arial Narrow"/>
        <family val="2"/>
      </rPr>
      <t>E</t>
    </r>
    <r>
      <rPr>
        <sz val="10.5"/>
        <color theme="1"/>
        <rFont val="Arial Narrow"/>
        <family val="2"/>
      </rPr>
      <t>nvironnement</t>
    </r>
  </si>
  <si>
    <t>Prix Littéraire - Dictée</t>
  </si>
  <si>
    <t xml:space="preserve">Aide à la création des clubs </t>
  </si>
  <si>
    <t>Aide aux actions des Clubs</t>
  </si>
  <si>
    <t>Fonds d'urgence</t>
  </si>
  <si>
    <t>Comité inter pays</t>
  </si>
  <si>
    <t>FONDATION ROTARY</t>
  </si>
  <si>
    <t>Dons des clubs à la Fondation</t>
  </si>
  <si>
    <t>Action Cartouche Vide</t>
  </si>
  <si>
    <t>Don du District à la Fondation / cravates</t>
  </si>
  <si>
    <t>Subventions Fondation versées aux clubs</t>
  </si>
  <si>
    <t>Financement des opérations</t>
  </si>
  <si>
    <r>
      <t>Clubs : taxe per capita</t>
    </r>
    <r>
      <rPr>
        <b/>
        <sz val="10.5"/>
        <color theme="1"/>
        <rFont val="Arial Narrow"/>
        <family val="2"/>
      </rPr>
      <t xml:space="preserve"> (105*1180)</t>
    </r>
  </si>
  <si>
    <t>Produits financiers</t>
  </si>
  <si>
    <t>PRODUITS du DISTRICT</t>
  </si>
  <si>
    <t>Total des CHARGES &amp; autres PRODUITS</t>
  </si>
  <si>
    <t>Excédent / Déficit</t>
  </si>
  <si>
    <t>produits et charges exceptionnels</t>
  </si>
  <si>
    <t>RES</t>
  </si>
  <si>
    <t>RESULTAT</t>
  </si>
  <si>
    <t>EXCEDENT / (DEFICIT) de la période</t>
  </si>
  <si>
    <t>Note 1</t>
  </si>
  <si>
    <t>réunion commissions / bureau</t>
  </si>
  <si>
    <t>PASSATION EQUIPES DIRIGEANTES</t>
  </si>
  <si>
    <t xml:space="preserve">DGE FORMATION </t>
  </si>
  <si>
    <t>Note 1 bis</t>
  </si>
  <si>
    <t>REUNION BUREAU ET CA</t>
  </si>
  <si>
    <t>REUNION DES COMMISSIONS</t>
  </si>
  <si>
    <t>Note 2</t>
  </si>
  <si>
    <t>déplacements gouverneur</t>
  </si>
  <si>
    <t>DEPLACT GOUVERN/DISTRICT</t>
  </si>
  <si>
    <t>VISITE CLUBS GOUVERNEUR</t>
  </si>
  <si>
    <t>DEPLACT GOUVERN ROTARY INTERNA</t>
  </si>
  <si>
    <t>SFPE - FORMAT PRESIDT ELUS</t>
  </si>
  <si>
    <t>REMBST SFPE</t>
  </si>
  <si>
    <t>Note 3</t>
  </si>
  <si>
    <t>frais divers</t>
  </si>
  <si>
    <t>FRAIS/ACTIONS PROFESSIONNELLES</t>
  </si>
  <si>
    <t>MAINTENANCE INFORMATIQUE</t>
  </si>
  <si>
    <t>FRAIS POSTAUX</t>
  </si>
  <si>
    <t>FOURNITURES DE BUREAU</t>
  </si>
  <si>
    <t>VIDEO CONFERENCE</t>
  </si>
  <si>
    <t>LOGICIELS</t>
  </si>
  <si>
    <t>MATERIEL VISIOCONFERENCE</t>
  </si>
  <si>
    <t>FRAIS ET SERVICES BANCAIRES</t>
  </si>
  <si>
    <t>Note 4</t>
  </si>
  <si>
    <t>PRIX JEUNES ENTREPRISES</t>
  </si>
  <si>
    <t>PRIX APPRENTISSAGE</t>
  </si>
  <si>
    <t>PARTICIPATION PRIX LITTERAIRE</t>
  </si>
  <si>
    <t>DISTRICT 1510</t>
  </si>
  <si>
    <t>BUDGET 2025 / 2026</t>
  </si>
  <si>
    <t>626132</t>
  </si>
  <si>
    <t>Action UKRAINE  / ???</t>
  </si>
  <si>
    <t xml:space="preserve"> </t>
  </si>
  <si>
    <t>Prix littéraire</t>
  </si>
  <si>
    <t>Fanions &amp; pins /collier / Rotary Mag et Secal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</si>
</sst>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.5"/>
      <color theme="1"/>
      <name val="Arial Narrow"/>
      <family val="2"/>
    </font>
    <font>
      <b/>
      <sz val="14"/>
      <color theme="1"/>
      <name val="Arial Narrow"/>
      <family val="2"/>
    </font>
    <font>
      <b/>
      <sz val="18"/>
      <color theme="1"/>
      <name val="Arial Narrow"/>
      <family val="2"/>
    </font>
    <font>
      <i/>
      <sz val="10.5"/>
      <color theme="1"/>
      <name val="Arial Narrow"/>
      <family val="2"/>
    </font>
    <font>
      <sz val="10.5"/>
      <color theme="1"/>
      <name val="Arial Narrow"/>
      <family val="2"/>
    </font>
    <font>
      <strike/>
      <sz val="10.5"/>
      <color theme="1"/>
      <name val="Arial Narrow"/>
      <family val="2"/>
    </font>
    <font>
      <b/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24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2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DF880"/>
        <bgColor indexed="64"/>
      </patternFill>
    </fill>
    <fill>
      <patternFill patternType="solid">
        <fgColor rgb="FFE9F85E"/>
        <bgColor indexed="64"/>
      </patternFill>
    </fill>
    <fill>
      <patternFill patternType="solid">
        <fgColor rgb="FFDEF64C"/>
        <bgColor indexed="64"/>
      </patternFill>
    </fill>
    <fill>
      <patternFill patternType="solid">
        <fgColor rgb="FFFBED6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FBA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Dot">
        <color auto="1"/>
      </left>
      <right style="dashDot">
        <color auto="1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Dot">
        <color auto="1"/>
      </left>
      <right style="dashDot">
        <color auto="1"/>
      </right>
      <top/>
      <bottom/>
      <diagonal/>
    </border>
    <border>
      <left style="dashDot">
        <color indexed="64"/>
      </left>
      <right style="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dashDotDot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vertical="center"/>
    </xf>
    <xf numFmtId="3" fontId="4" fillId="0" borderId="1" xfId="0" applyNumberFormat="1" applyFont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3" fontId="5" fillId="5" borderId="5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/>
    </xf>
    <xf numFmtId="3" fontId="5" fillId="5" borderId="4" xfId="0" quotePrefix="1" applyNumberFormat="1" applyFont="1" applyFill="1" applyBorder="1" applyAlignment="1">
      <alignment horizontal="center" vertical="center"/>
    </xf>
    <xf numFmtId="3" fontId="5" fillId="6" borderId="8" xfId="0" quotePrefix="1" applyNumberFormat="1" applyFont="1" applyFill="1" applyBorder="1" applyAlignment="1">
      <alignment horizontal="center" vertical="center"/>
    </xf>
    <xf numFmtId="3" fontId="5" fillId="5" borderId="9" xfId="0" quotePrefix="1" applyNumberFormat="1" applyFont="1" applyFill="1" applyBorder="1" applyAlignment="1">
      <alignment horizontal="center" vertical="center"/>
    </xf>
    <xf numFmtId="3" fontId="1" fillId="5" borderId="7" xfId="0" quotePrefix="1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horizontal="center" vertical="center"/>
    </xf>
    <xf numFmtId="3" fontId="5" fillId="7" borderId="13" xfId="0" applyNumberFormat="1" applyFont="1" applyFill="1" applyBorder="1" applyAlignment="1">
      <alignment vertical="center"/>
    </xf>
    <xf numFmtId="3" fontId="5" fillId="7" borderId="0" xfId="0" applyNumberFormat="1" applyFont="1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horizontal="center" vertical="center"/>
    </xf>
    <xf numFmtId="3" fontId="5" fillId="7" borderId="15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vertical="center"/>
    </xf>
    <xf numFmtId="3" fontId="5" fillId="8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3" fontId="5" fillId="5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3" fontId="5" fillId="2" borderId="18" xfId="0" applyNumberFormat="1" applyFont="1" applyFill="1" applyBorder="1" applyAlignment="1">
      <alignment vertical="center"/>
    </xf>
    <xf numFmtId="3" fontId="5" fillId="2" borderId="19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3" fontId="5" fillId="2" borderId="21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vertical="center"/>
    </xf>
    <xf numFmtId="3" fontId="5" fillId="2" borderId="14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3" fontId="5" fillId="5" borderId="14" xfId="0" applyNumberFormat="1" applyFont="1" applyFill="1" applyBorder="1" applyAlignment="1">
      <alignment horizontal="right" vertical="center"/>
    </xf>
    <xf numFmtId="3" fontId="5" fillId="5" borderId="14" xfId="0" applyNumberFormat="1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3" fontId="5" fillId="9" borderId="1" xfId="0" applyNumberFormat="1" applyFont="1" applyFill="1" applyBorder="1" applyAlignment="1">
      <alignment vertical="center"/>
    </xf>
    <xf numFmtId="3" fontId="5" fillId="9" borderId="7" xfId="0" applyNumberFormat="1" applyFont="1" applyFill="1" applyBorder="1" applyAlignment="1">
      <alignment vertical="center"/>
    </xf>
    <xf numFmtId="3" fontId="5" fillId="9" borderId="0" xfId="0" applyNumberFormat="1" applyFont="1" applyFill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10" borderId="15" xfId="0" applyNumberFormat="1" applyFont="1" applyFill="1" applyBorder="1" applyAlignment="1">
      <alignment vertical="center"/>
    </xf>
    <xf numFmtId="3" fontId="5" fillId="10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11" borderId="0" xfId="0" applyFont="1" applyFill="1" applyAlignment="1">
      <alignment vertical="center"/>
    </xf>
    <xf numFmtId="0" fontId="5" fillId="0" borderId="2" xfId="0" applyFont="1" applyBorder="1" applyAlignment="1">
      <alignment horizontal="center" textRotation="138"/>
    </xf>
    <xf numFmtId="3" fontId="5" fillId="0" borderId="23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" fontId="5" fillId="9" borderId="4" xfId="0" applyNumberFormat="1" applyFont="1" applyFill="1" applyBorder="1" applyAlignment="1">
      <alignment vertical="center"/>
    </xf>
    <xf numFmtId="3" fontId="5" fillId="5" borderId="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5" fillId="10" borderId="13" xfId="0" applyNumberFormat="1" applyFont="1" applyFill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vertical="center"/>
    </xf>
    <xf numFmtId="3" fontId="5" fillId="10" borderId="4" xfId="0" applyNumberFormat="1" applyFont="1" applyFill="1" applyBorder="1" applyAlignment="1">
      <alignment vertical="center"/>
    </xf>
    <xf numFmtId="3" fontId="5" fillId="10" borderId="7" xfId="0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3" fontId="1" fillId="13" borderId="22" xfId="0" applyNumberFormat="1" applyFont="1" applyFill="1" applyBorder="1" applyAlignment="1">
      <alignment vertical="center"/>
    </xf>
    <xf numFmtId="3" fontId="1" fillId="13" borderId="26" xfId="0" applyNumberFormat="1" applyFont="1" applyFill="1" applyBorder="1" applyAlignment="1">
      <alignment vertical="center"/>
    </xf>
    <xf numFmtId="3" fontId="5" fillId="14" borderId="0" xfId="0" applyNumberFormat="1" applyFont="1" applyFill="1" applyAlignment="1">
      <alignment horizontal="center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vertical="center"/>
    </xf>
    <xf numFmtId="3" fontId="5" fillId="9" borderId="11" xfId="0" applyNumberFormat="1" applyFont="1" applyFill="1" applyBorder="1" applyAlignment="1">
      <alignment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0" xfId="0" applyFont="1" applyFill="1" applyAlignment="1">
      <alignment vertical="center"/>
    </xf>
    <xf numFmtId="0" fontId="5" fillId="9" borderId="25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vertical="center"/>
    </xf>
    <xf numFmtId="3" fontId="5" fillId="9" borderId="26" xfId="0" applyNumberFormat="1" applyFont="1" applyFill="1" applyBorder="1" applyAlignment="1">
      <alignment vertical="center"/>
    </xf>
    <xf numFmtId="3" fontId="5" fillId="0" borderId="0" xfId="0" applyNumberFormat="1" applyFont="1"/>
    <xf numFmtId="0" fontId="5" fillId="15" borderId="3" xfId="0" applyFont="1" applyFill="1" applyBorder="1" applyAlignment="1">
      <alignment horizontal="center" vertical="center"/>
    </xf>
    <xf numFmtId="3" fontId="5" fillId="0" borderId="4" xfId="0" applyNumberFormat="1" applyFont="1" applyBorder="1"/>
    <xf numFmtId="0" fontId="5" fillId="15" borderId="0" xfId="0" applyFont="1" applyFill="1" applyAlignment="1">
      <alignment horizontal="center" vertical="center"/>
    </xf>
    <xf numFmtId="0" fontId="0" fillId="11" borderId="0" xfId="0" applyFill="1"/>
    <xf numFmtId="0" fontId="1" fillId="5" borderId="14" xfId="0" applyFont="1" applyFill="1" applyBorder="1" applyAlignment="1">
      <alignment vertical="center"/>
    </xf>
    <xf numFmtId="0" fontId="5" fillId="16" borderId="2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16" borderId="0" xfId="0" applyFont="1" applyFill="1" applyAlignment="1">
      <alignment horizontal="center" vertical="center" wrapText="1"/>
    </xf>
    <xf numFmtId="3" fontId="1" fillId="5" borderId="0" xfId="0" applyNumberFormat="1" applyFont="1" applyFill="1" applyAlignment="1">
      <alignment vertical="center"/>
    </xf>
    <xf numFmtId="3" fontId="5" fillId="15" borderId="0" xfId="0" applyNumberFormat="1" applyFont="1" applyFill="1" applyAlignment="1">
      <alignment horizontal="center" vertical="center"/>
    </xf>
    <xf numFmtId="3" fontId="1" fillId="9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3" fontId="1" fillId="17" borderId="0" xfId="0" applyNumberFormat="1" applyFont="1" applyFill="1" applyAlignment="1">
      <alignment vertical="center"/>
    </xf>
    <xf numFmtId="3" fontId="10" fillId="0" borderId="0" xfId="0" applyNumberFormat="1" applyFont="1"/>
    <xf numFmtId="3" fontId="11" fillId="0" borderId="0" xfId="0" applyNumberFormat="1" applyFont="1"/>
    <xf numFmtId="3" fontId="1" fillId="10" borderId="0" xfId="0" applyNumberFormat="1" applyFont="1" applyFill="1" applyAlignment="1">
      <alignment vertical="center"/>
    </xf>
    <xf numFmtId="3" fontId="5" fillId="5" borderId="11" xfId="0" applyNumberFormat="1" applyFont="1" applyFill="1" applyBorder="1" applyAlignment="1">
      <alignment vertical="center"/>
    </xf>
    <xf numFmtId="3" fontId="5" fillId="5" borderId="26" xfId="0" applyNumberFormat="1" applyFont="1" applyFill="1" applyBorder="1" applyAlignment="1">
      <alignment vertical="center"/>
    </xf>
    <xf numFmtId="3" fontId="5" fillId="5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0" fillId="0" borderId="0" xfId="0" applyNumberFormat="1"/>
    <xf numFmtId="3" fontId="1" fillId="5" borderId="14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3" fontId="1" fillId="5" borderId="21" xfId="0" applyNumberFormat="1" applyFont="1" applyFill="1" applyBorder="1" applyAlignment="1">
      <alignment vertical="center"/>
    </xf>
    <xf numFmtId="3" fontId="1" fillId="9" borderId="21" xfId="0" applyNumberFormat="1" applyFont="1" applyFill="1" applyBorder="1" applyAlignment="1">
      <alignment vertical="center"/>
    </xf>
    <xf numFmtId="3" fontId="5" fillId="5" borderId="21" xfId="0" applyNumberFormat="1" applyFont="1" applyFill="1" applyBorder="1" applyAlignment="1">
      <alignment vertical="center"/>
    </xf>
    <xf numFmtId="3" fontId="1" fillId="10" borderId="21" xfId="0" applyNumberFormat="1" applyFont="1" applyFill="1" applyBorder="1" applyAlignment="1">
      <alignment vertical="center"/>
    </xf>
    <xf numFmtId="3" fontId="5" fillId="5" borderId="9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2" fontId="0" fillId="0" borderId="0" xfId="0" applyNumberFormat="1"/>
    <xf numFmtId="3" fontId="15" fillId="0" borderId="0" xfId="0" applyNumberFormat="1" applyFont="1"/>
    <xf numFmtId="3" fontId="5" fillId="0" borderId="29" xfId="0" quotePrefix="1" applyNumberFormat="1" applyFont="1" applyBorder="1" applyAlignment="1">
      <alignment horizontal="center" vertical="center"/>
    </xf>
    <xf numFmtId="3" fontId="5" fillId="0" borderId="30" xfId="0" quotePrefix="1" applyNumberFormat="1" applyFont="1" applyBorder="1" applyAlignment="1">
      <alignment horizontal="center" vertical="center"/>
    </xf>
    <xf numFmtId="3" fontId="1" fillId="0" borderId="31" xfId="0" quotePrefix="1" applyNumberFormat="1" applyFont="1" applyBorder="1" applyAlignment="1">
      <alignment horizontal="center" vertical="center"/>
    </xf>
    <xf numFmtId="4" fontId="0" fillId="0" borderId="32" xfId="0" applyNumberFormat="1" applyBorder="1"/>
    <xf numFmtId="4" fontId="0" fillId="0" borderId="20" xfId="0" applyNumberFormat="1" applyBorder="1"/>
    <xf numFmtId="4" fontId="0" fillId="0" borderId="33" xfId="0" applyNumberFormat="1" applyBorder="1"/>
    <xf numFmtId="4" fontId="5" fillId="0" borderId="32" xfId="0" applyNumberFormat="1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4" fontId="0" fillId="0" borderId="34" xfId="0" applyNumberFormat="1" applyBorder="1"/>
    <xf numFmtId="4" fontId="0" fillId="0" borderId="22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38" xfId="0" applyNumberFormat="1" applyBorder="1"/>
    <xf numFmtId="0" fontId="5" fillId="5" borderId="2" xfId="0" applyFont="1" applyFill="1" applyBorder="1" applyAlignment="1">
      <alignment horizontal="center" vertical="center" textRotation="150"/>
    </xf>
    <xf numFmtId="0" fontId="14" fillId="0" borderId="0" xfId="0" applyFont="1" applyAlignment="1">
      <alignment horizontal="center"/>
    </xf>
    <xf numFmtId="3" fontId="3" fillId="3" borderId="2" xfId="0" applyNumberFormat="1" applyFont="1" applyFill="1" applyBorder="1" applyAlignment="1">
      <alignment horizontal="center" vertical="center" wrapText="1" shrinkToFit="1"/>
    </xf>
    <xf numFmtId="3" fontId="3" fillId="3" borderId="0" xfId="0" applyNumberFormat="1" applyFont="1" applyFill="1" applyAlignment="1">
      <alignment horizontal="center" vertical="center" wrapText="1" shrinkToFit="1"/>
    </xf>
    <xf numFmtId="0" fontId="5" fillId="0" borderId="17" xfId="0" applyFont="1" applyBorder="1" applyAlignment="1">
      <alignment vertical="center" textRotation="165"/>
    </xf>
    <xf numFmtId="0" fontId="5" fillId="0" borderId="20" xfId="0" applyFont="1" applyBorder="1" applyAlignment="1">
      <alignment vertical="center" textRotation="165"/>
    </xf>
    <xf numFmtId="0" fontId="5" fillId="0" borderId="22" xfId="0" applyFont="1" applyBorder="1" applyAlignment="1">
      <alignment vertical="center" textRotation="165"/>
    </xf>
    <xf numFmtId="0" fontId="5" fillId="5" borderId="17" xfId="0" applyFont="1" applyFill="1" applyBorder="1" applyAlignment="1">
      <alignment horizontal="center" vertical="center" textRotation="150"/>
    </xf>
    <xf numFmtId="0" fontId="5" fillId="5" borderId="20" xfId="0" applyFont="1" applyFill="1" applyBorder="1" applyAlignment="1">
      <alignment horizontal="center" vertical="center" textRotation="150"/>
    </xf>
    <xf numFmtId="0" fontId="5" fillId="5" borderId="22" xfId="0" applyFont="1" applyFill="1" applyBorder="1" applyAlignment="1">
      <alignment horizontal="center" vertical="center" textRotation="150"/>
    </xf>
    <xf numFmtId="0" fontId="5" fillId="11" borderId="2" xfId="0" applyFont="1" applyFill="1" applyBorder="1" applyAlignment="1">
      <alignment horizontal="center" vertical="center" textRotation="15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7"/>
  <sheetViews>
    <sheetView tabSelected="1" workbookViewId="0">
      <selection activeCell="J88" sqref="J88"/>
    </sheetView>
  </sheetViews>
  <sheetFormatPr baseColWidth="10" defaultColWidth="8.83203125" defaultRowHeight="15" x14ac:dyDescent="0.2"/>
  <cols>
    <col min="2" max="2" width="52.83203125" bestFit="1" customWidth="1"/>
    <col min="3" max="3" width="3.5" bestFit="1" customWidth="1"/>
    <col min="4" max="4" width="4.83203125" bestFit="1" customWidth="1"/>
    <col min="5" max="5" width="6.5" bestFit="1" customWidth="1"/>
    <col min="7" max="7" width="13.83203125" bestFit="1" customWidth="1"/>
    <col min="12" max="12" width="14.1640625" customWidth="1"/>
    <col min="13" max="13" width="9.83203125" bestFit="1" customWidth="1"/>
    <col min="14" max="14" width="12.6640625" customWidth="1"/>
  </cols>
  <sheetData>
    <row r="1" spans="1:14" ht="30" x14ac:dyDescent="0.2">
      <c r="A1" s="131" t="s">
        <v>107</v>
      </c>
      <c r="B1" s="1"/>
      <c r="C1" s="2"/>
      <c r="D1" s="3"/>
      <c r="E1" s="2"/>
      <c r="F1" s="2"/>
      <c r="G1" s="2"/>
      <c r="H1" s="2"/>
      <c r="I1" s="2"/>
      <c r="J1" s="2"/>
    </row>
    <row r="2" spans="1:14" ht="25" x14ac:dyDescent="0.2">
      <c r="A2" s="130" t="s">
        <v>108</v>
      </c>
      <c r="B2" s="1"/>
      <c r="C2" s="2"/>
      <c r="D2" s="3"/>
      <c r="E2" s="2"/>
      <c r="F2" s="2"/>
      <c r="G2" s="2"/>
      <c r="H2" s="2"/>
      <c r="I2" s="2"/>
      <c r="J2" s="2"/>
    </row>
    <row r="3" spans="1:14" ht="23" x14ac:dyDescent="0.25">
      <c r="A3" s="4"/>
      <c r="B3" s="5" t="s">
        <v>0</v>
      </c>
      <c r="C3" s="2"/>
      <c r="D3" s="2"/>
      <c r="E3" s="6"/>
      <c r="F3" s="150" t="s">
        <v>1</v>
      </c>
      <c r="G3" s="151"/>
      <c r="H3" s="151"/>
      <c r="I3" s="151"/>
      <c r="J3" s="151"/>
      <c r="L3" s="149"/>
      <c r="M3" s="149"/>
      <c r="N3" s="149"/>
    </row>
    <row r="4" spans="1:14" ht="16" thickBot="1" x14ac:dyDescent="0.25">
      <c r="A4" s="4"/>
      <c r="B4" s="7"/>
      <c r="C4" s="8"/>
      <c r="D4" s="2"/>
      <c r="E4" s="2"/>
      <c r="F4" s="2"/>
      <c r="G4" s="2"/>
      <c r="H4" s="2"/>
      <c r="I4" s="2"/>
      <c r="J4" s="2"/>
    </row>
    <row r="5" spans="1:14" x14ac:dyDescent="0.2">
      <c r="A5" s="9">
        <v>1</v>
      </c>
      <c r="B5" s="10" t="s">
        <v>2</v>
      </c>
      <c r="C5" s="11"/>
      <c r="D5" s="12"/>
      <c r="E5" s="13"/>
      <c r="F5" s="14" t="s">
        <v>3</v>
      </c>
      <c r="G5" s="15" t="s">
        <v>4</v>
      </c>
      <c r="H5" s="15" t="s">
        <v>5</v>
      </c>
      <c r="I5" s="16" t="s">
        <v>3</v>
      </c>
      <c r="J5" s="17" t="s">
        <v>1</v>
      </c>
      <c r="L5" s="134"/>
      <c r="M5" s="135"/>
      <c r="N5" s="136"/>
    </row>
    <row r="6" spans="1:14" x14ac:dyDescent="0.2">
      <c r="A6" s="18"/>
      <c r="B6" s="19" t="s">
        <v>6</v>
      </c>
      <c r="C6" s="20"/>
      <c r="D6" s="21"/>
      <c r="E6" s="22"/>
      <c r="F6" s="109">
        <v>623010</v>
      </c>
      <c r="G6" s="23">
        <f>0.4*1200</f>
        <v>480</v>
      </c>
      <c r="H6" s="23"/>
      <c r="I6" s="123"/>
      <c r="J6" s="23">
        <f>+H6-G6</f>
        <v>-480</v>
      </c>
      <c r="L6" s="137"/>
      <c r="M6" s="138"/>
      <c r="N6" s="139"/>
    </row>
    <row r="7" spans="1:14" x14ac:dyDescent="0.2">
      <c r="A7" s="24"/>
      <c r="B7" s="25" t="s">
        <v>7</v>
      </c>
      <c r="C7" s="26"/>
      <c r="D7" s="27"/>
      <c r="E7" s="28"/>
      <c r="F7" s="109">
        <v>623040</v>
      </c>
      <c r="G7" s="23">
        <f>2.8*1200</f>
        <v>3360</v>
      </c>
      <c r="H7" s="23"/>
      <c r="I7" s="123"/>
      <c r="J7" s="23">
        <f t="shared" ref="J7:J70" si="0">+H7-G7</f>
        <v>-3360</v>
      </c>
      <c r="L7" s="137"/>
      <c r="M7" s="138"/>
      <c r="N7" s="139"/>
    </row>
    <row r="8" spans="1:14" x14ac:dyDescent="0.2">
      <c r="A8" s="24"/>
      <c r="B8" s="25" t="s">
        <v>8</v>
      </c>
      <c r="C8" s="26"/>
      <c r="D8" s="27"/>
      <c r="E8" s="28"/>
      <c r="F8" s="109">
        <v>623030</v>
      </c>
      <c r="G8" s="23">
        <v>520</v>
      </c>
      <c r="H8" s="23"/>
      <c r="I8" s="123"/>
      <c r="J8" s="23">
        <f t="shared" si="0"/>
        <v>-520</v>
      </c>
      <c r="L8" s="137"/>
      <c r="M8" s="138"/>
      <c r="N8" s="139"/>
    </row>
    <row r="9" spans="1:14" x14ac:dyDescent="0.2">
      <c r="A9" s="24"/>
      <c r="B9" s="25" t="s">
        <v>9</v>
      </c>
      <c r="C9" s="26"/>
      <c r="D9" s="27"/>
      <c r="E9" s="28"/>
      <c r="F9" s="109">
        <v>623035</v>
      </c>
      <c r="G9" s="23">
        <v>500</v>
      </c>
      <c r="H9" s="23"/>
      <c r="I9" s="123"/>
      <c r="J9" s="23">
        <f t="shared" si="0"/>
        <v>-500</v>
      </c>
      <c r="L9" s="137"/>
      <c r="M9" s="138"/>
      <c r="N9" s="139"/>
    </row>
    <row r="10" spans="1:14" x14ac:dyDescent="0.2">
      <c r="A10" s="24"/>
      <c r="B10" s="29" t="s">
        <v>112</v>
      </c>
      <c r="C10" s="26"/>
      <c r="D10" s="27"/>
      <c r="E10" s="28"/>
      <c r="F10" s="109"/>
      <c r="G10" s="23">
        <v>300</v>
      </c>
      <c r="H10" s="23"/>
      <c r="I10" s="123"/>
      <c r="J10" s="23">
        <f t="shared" si="0"/>
        <v>-300</v>
      </c>
      <c r="L10" s="137"/>
      <c r="M10" s="138"/>
      <c r="N10" s="139"/>
    </row>
    <row r="11" spans="1:14" x14ac:dyDescent="0.2">
      <c r="A11" s="24"/>
      <c r="B11" s="25" t="s">
        <v>10</v>
      </c>
      <c r="C11" s="26"/>
      <c r="D11" s="27"/>
      <c r="E11" s="28"/>
      <c r="F11" s="109">
        <v>623050</v>
      </c>
      <c r="G11" s="23">
        <v>0</v>
      </c>
      <c r="H11" s="23"/>
      <c r="I11" s="123"/>
      <c r="J11" s="23">
        <f t="shared" si="0"/>
        <v>0</v>
      </c>
      <c r="L11" s="137"/>
      <c r="M11" s="138"/>
      <c r="N11" s="139"/>
    </row>
    <row r="12" spans="1:14" x14ac:dyDescent="0.2">
      <c r="A12" s="24"/>
      <c r="B12" s="25" t="s">
        <v>11</v>
      </c>
      <c r="C12" s="30"/>
      <c r="D12" s="31"/>
      <c r="E12" s="28"/>
      <c r="F12" s="109"/>
      <c r="G12" s="23">
        <v>310</v>
      </c>
      <c r="H12" s="23"/>
      <c r="I12" s="123"/>
      <c r="J12" s="23">
        <f t="shared" si="0"/>
        <v>-310</v>
      </c>
      <c r="K12" t="s">
        <v>111</v>
      </c>
      <c r="L12" s="137"/>
      <c r="M12" s="138"/>
      <c r="N12" s="139"/>
    </row>
    <row r="13" spans="1:14" x14ac:dyDescent="0.2">
      <c r="A13" s="32">
        <v>1</v>
      </c>
      <c r="B13" s="33" t="s">
        <v>12</v>
      </c>
      <c r="C13" s="34"/>
      <c r="D13" s="34"/>
      <c r="E13" s="34"/>
      <c r="F13" s="109"/>
      <c r="G13" s="35">
        <f>SUM(G6:G12)</f>
        <v>5470</v>
      </c>
      <c r="H13" s="35">
        <f>SUM(H6:H12)</f>
        <v>0</v>
      </c>
      <c r="I13" s="123"/>
      <c r="J13" s="23">
        <f t="shared" si="0"/>
        <v>-5470</v>
      </c>
      <c r="L13" s="137"/>
      <c r="M13" s="138"/>
      <c r="N13" s="139"/>
    </row>
    <row r="14" spans="1:14" x14ac:dyDescent="0.2">
      <c r="A14" s="36"/>
      <c r="B14" s="25"/>
      <c r="C14" s="37"/>
      <c r="D14" s="37"/>
      <c r="E14" s="37"/>
      <c r="F14" s="109"/>
      <c r="G14" s="37"/>
      <c r="H14" s="37"/>
      <c r="I14" s="124"/>
      <c r="J14" s="23">
        <f t="shared" si="0"/>
        <v>0</v>
      </c>
      <c r="L14" s="137"/>
      <c r="M14" s="138"/>
      <c r="N14" s="139"/>
    </row>
    <row r="15" spans="1:14" x14ac:dyDescent="0.2">
      <c r="A15" s="38">
        <v>2</v>
      </c>
      <c r="B15" s="39" t="s">
        <v>13</v>
      </c>
      <c r="C15" s="11"/>
      <c r="D15" s="12"/>
      <c r="E15" s="13"/>
      <c r="F15" s="109"/>
      <c r="G15" s="40"/>
      <c r="H15" s="40"/>
      <c r="I15" s="124"/>
      <c r="J15" s="23">
        <f t="shared" si="0"/>
        <v>0</v>
      </c>
      <c r="L15" s="137"/>
      <c r="M15" s="138"/>
      <c r="N15" s="139"/>
    </row>
    <row r="16" spans="1:14" x14ac:dyDescent="0.2">
      <c r="A16" s="152" t="s">
        <v>14</v>
      </c>
      <c r="B16" s="41" t="s">
        <v>15</v>
      </c>
      <c r="C16" s="42"/>
      <c r="D16" s="43"/>
      <c r="E16" s="28"/>
      <c r="F16" s="109">
        <v>623100</v>
      </c>
      <c r="G16" s="23">
        <v>1504</v>
      </c>
      <c r="H16" s="23"/>
      <c r="I16" s="123"/>
      <c r="J16" s="23">
        <f t="shared" si="0"/>
        <v>-1504</v>
      </c>
      <c r="K16" s="132" t="s">
        <v>111</v>
      </c>
      <c r="L16" s="137"/>
      <c r="M16" s="138"/>
      <c r="N16" s="139"/>
    </row>
    <row r="17" spans="1:15" x14ac:dyDescent="0.2">
      <c r="A17" s="153"/>
      <c r="B17" s="41" t="s">
        <v>16</v>
      </c>
      <c r="C17" s="42"/>
      <c r="D17" s="43"/>
      <c r="E17" s="28"/>
      <c r="F17" s="109">
        <v>623110</v>
      </c>
      <c r="G17" s="23">
        <v>4590</v>
      </c>
      <c r="H17" s="23">
        <v>3200</v>
      </c>
      <c r="I17" s="125">
        <v>791110</v>
      </c>
      <c r="J17" s="23">
        <f t="shared" si="0"/>
        <v>-1390</v>
      </c>
      <c r="L17" s="140"/>
      <c r="M17" s="141"/>
      <c r="N17" s="139"/>
    </row>
    <row r="18" spans="1:15" x14ac:dyDescent="0.2">
      <c r="A18" s="153"/>
      <c r="B18" s="41" t="s">
        <v>17</v>
      </c>
      <c r="C18" s="42"/>
      <c r="D18" s="43"/>
      <c r="E18" s="28"/>
      <c r="F18" s="109"/>
      <c r="G18" s="23"/>
      <c r="H18" s="23"/>
      <c r="I18" s="125"/>
      <c r="J18" s="23">
        <f t="shared" si="0"/>
        <v>0</v>
      </c>
      <c r="L18" s="137"/>
      <c r="M18" s="138"/>
      <c r="N18" s="139"/>
    </row>
    <row r="19" spans="1:15" x14ac:dyDescent="0.2">
      <c r="A19" s="153"/>
      <c r="B19" s="41" t="s">
        <v>18</v>
      </c>
      <c r="C19" s="42"/>
      <c r="D19" s="43"/>
      <c r="E19" s="28"/>
      <c r="F19" s="109">
        <v>623125</v>
      </c>
      <c r="G19" s="23">
        <v>7650</v>
      </c>
      <c r="H19" s="23">
        <v>3600</v>
      </c>
      <c r="I19" s="125">
        <v>791150</v>
      </c>
      <c r="J19" s="23">
        <f t="shared" si="0"/>
        <v>-4050</v>
      </c>
      <c r="L19" s="140"/>
      <c r="M19" s="141"/>
      <c r="N19" s="139"/>
    </row>
    <row r="20" spans="1:15" x14ac:dyDescent="0.2">
      <c r="A20" s="153"/>
      <c r="B20" s="41" t="s">
        <v>19</v>
      </c>
      <c r="C20" s="44"/>
      <c r="D20" s="45"/>
      <c r="E20" s="28"/>
      <c r="F20" s="109"/>
      <c r="G20" s="23">
        <v>10000</v>
      </c>
      <c r="H20" s="23"/>
      <c r="I20" s="125"/>
      <c r="J20" s="23">
        <f t="shared" si="0"/>
        <v>-10000</v>
      </c>
      <c r="L20" s="137"/>
      <c r="M20" s="138"/>
      <c r="N20" s="139"/>
    </row>
    <row r="21" spans="1:15" x14ac:dyDescent="0.2">
      <c r="A21" s="153"/>
      <c r="B21" s="41" t="s">
        <v>20</v>
      </c>
      <c r="C21" s="46"/>
      <c r="D21" s="47"/>
      <c r="E21" s="28"/>
      <c r="F21" s="109">
        <v>623181</v>
      </c>
      <c r="G21" s="23">
        <v>1500</v>
      </c>
      <c r="H21" s="23"/>
      <c r="I21" s="125"/>
      <c r="J21" s="23">
        <f t="shared" si="0"/>
        <v>-1500</v>
      </c>
      <c r="L21" s="137"/>
      <c r="M21" s="138"/>
      <c r="N21" s="139"/>
    </row>
    <row r="22" spans="1:15" x14ac:dyDescent="0.2">
      <c r="A22" s="153"/>
      <c r="B22" s="41" t="s">
        <v>21</v>
      </c>
      <c r="C22" s="46"/>
      <c r="D22" s="47"/>
      <c r="E22" s="28"/>
      <c r="F22" s="109">
        <v>623170</v>
      </c>
      <c r="G22" s="23">
        <v>1200</v>
      </c>
      <c r="H22" s="23"/>
      <c r="I22" s="125"/>
      <c r="J22" s="23">
        <f t="shared" si="0"/>
        <v>-1200</v>
      </c>
      <c r="L22" s="137"/>
      <c r="M22" s="138"/>
      <c r="N22" s="139"/>
    </row>
    <row r="23" spans="1:15" x14ac:dyDescent="0.2">
      <c r="A23" s="153"/>
      <c r="B23" s="41" t="s">
        <v>22</v>
      </c>
      <c r="C23" s="46"/>
      <c r="D23" s="47"/>
      <c r="E23" s="28"/>
      <c r="F23" s="109">
        <v>623135</v>
      </c>
      <c r="G23" s="23">
        <v>2900</v>
      </c>
      <c r="H23" s="23">
        <v>0</v>
      </c>
      <c r="I23" s="125">
        <v>791140</v>
      </c>
      <c r="J23" s="23">
        <f t="shared" si="0"/>
        <v>-2900</v>
      </c>
      <c r="L23" s="140"/>
      <c r="M23" s="138"/>
      <c r="N23" s="139"/>
    </row>
    <row r="24" spans="1:15" x14ac:dyDescent="0.2">
      <c r="A24" s="153"/>
      <c r="B24" s="41" t="s">
        <v>23</v>
      </c>
      <c r="C24" s="46"/>
      <c r="D24" s="47"/>
      <c r="E24" s="28"/>
      <c r="F24" s="109">
        <v>623190</v>
      </c>
      <c r="G24" s="23">
        <v>3500</v>
      </c>
      <c r="H24" s="23">
        <v>0</v>
      </c>
      <c r="I24" s="125">
        <v>791190</v>
      </c>
      <c r="J24" s="23">
        <f t="shared" si="0"/>
        <v>-3500</v>
      </c>
      <c r="L24" s="140"/>
      <c r="M24" s="141"/>
      <c r="N24" s="139"/>
    </row>
    <row r="25" spans="1:15" x14ac:dyDescent="0.2">
      <c r="A25" s="153"/>
      <c r="B25" s="41" t="s">
        <v>24</v>
      </c>
      <c r="C25" s="46"/>
      <c r="D25" s="47"/>
      <c r="E25" s="28"/>
      <c r="F25" s="110" t="s">
        <v>79</v>
      </c>
      <c r="G25" s="23">
        <f>G103+G104</f>
        <v>3000</v>
      </c>
      <c r="H25" s="23"/>
      <c r="I25" s="125"/>
      <c r="J25" s="23">
        <f t="shared" si="0"/>
        <v>-3000</v>
      </c>
      <c r="L25" s="137"/>
      <c r="M25" s="138"/>
      <c r="N25" s="139"/>
    </row>
    <row r="26" spans="1:15" x14ac:dyDescent="0.2">
      <c r="A26" s="154"/>
      <c r="B26" s="41" t="s">
        <v>25</v>
      </c>
      <c r="C26" s="46"/>
      <c r="D26" s="47"/>
      <c r="E26" s="28"/>
      <c r="F26" s="109">
        <v>623130</v>
      </c>
      <c r="G26" s="23">
        <v>25000</v>
      </c>
      <c r="H26" s="23">
        <v>12000</v>
      </c>
      <c r="I26" s="125">
        <v>791130</v>
      </c>
      <c r="J26" s="23">
        <f t="shared" si="0"/>
        <v>-13000</v>
      </c>
      <c r="L26" s="140"/>
      <c r="M26" s="141"/>
      <c r="N26" s="139"/>
    </row>
    <row r="27" spans="1:15" x14ac:dyDescent="0.2">
      <c r="A27" s="155" t="s">
        <v>26</v>
      </c>
      <c r="B27" s="48" t="s">
        <v>27</v>
      </c>
      <c r="C27" s="49"/>
      <c r="D27" s="50"/>
      <c r="E27" s="28"/>
      <c r="F27" s="109">
        <v>623140</v>
      </c>
      <c r="G27" s="23">
        <f>1080+1268</f>
        <v>2348</v>
      </c>
      <c r="H27" s="23"/>
      <c r="I27" s="125"/>
      <c r="J27" s="23">
        <f t="shared" si="0"/>
        <v>-2348</v>
      </c>
      <c r="L27" s="140"/>
      <c r="M27" s="138"/>
      <c r="N27" s="139"/>
    </row>
    <row r="28" spans="1:15" x14ac:dyDescent="0.2">
      <c r="A28" s="156"/>
      <c r="B28" s="48" t="s">
        <v>28</v>
      </c>
      <c r="C28" s="49">
        <f>G585</f>
        <v>0</v>
      </c>
      <c r="D28" s="50"/>
      <c r="E28" s="28"/>
      <c r="F28" s="109">
        <v>623150</v>
      </c>
      <c r="G28" s="23">
        <f>1375+1700+920</f>
        <v>3995</v>
      </c>
      <c r="H28" s="23"/>
      <c r="I28" s="125"/>
      <c r="J28" s="23">
        <f t="shared" si="0"/>
        <v>-3995</v>
      </c>
      <c r="L28" s="137"/>
      <c r="M28" s="138"/>
      <c r="N28" s="139"/>
    </row>
    <row r="29" spans="1:15" x14ac:dyDescent="0.2">
      <c r="A29" s="156"/>
      <c r="B29" s="48" t="s">
        <v>29</v>
      </c>
      <c r="C29" s="49"/>
      <c r="D29" s="50"/>
      <c r="E29" s="28"/>
      <c r="F29" s="109">
        <v>623160</v>
      </c>
      <c r="G29" s="23">
        <v>3500</v>
      </c>
      <c r="H29" s="23">
        <v>0</v>
      </c>
      <c r="I29" s="125"/>
      <c r="J29" s="23">
        <f t="shared" si="0"/>
        <v>-3500</v>
      </c>
      <c r="L29" s="137"/>
      <c r="M29" s="138"/>
      <c r="N29" s="139"/>
      <c r="O29" t="s">
        <v>111</v>
      </c>
    </row>
    <row r="30" spans="1:15" x14ac:dyDescent="0.2">
      <c r="A30" s="157"/>
      <c r="B30" s="48" t="s">
        <v>30</v>
      </c>
      <c r="C30" s="49"/>
      <c r="D30" s="50"/>
      <c r="E30" s="28"/>
      <c r="F30" s="109">
        <v>623145</v>
      </c>
      <c r="G30" s="23">
        <v>2400</v>
      </c>
      <c r="H30" s="23"/>
      <c r="I30" s="125"/>
      <c r="J30" s="23">
        <f t="shared" si="0"/>
        <v>-2400</v>
      </c>
      <c r="L30" s="137"/>
      <c r="M30" s="138"/>
      <c r="N30" s="139"/>
    </row>
    <row r="31" spans="1:15" x14ac:dyDescent="0.2">
      <c r="A31" s="32">
        <v>2</v>
      </c>
      <c r="B31" s="51" t="s">
        <v>12</v>
      </c>
      <c r="C31" s="52"/>
      <c r="D31" s="52"/>
      <c r="E31" s="53"/>
      <c r="F31" s="111"/>
      <c r="G31" s="54">
        <f>SUM(G16:G30)</f>
        <v>73087</v>
      </c>
      <c r="H31" s="54">
        <f>SUM(H16:H30)</f>
        <v>18800</v>
      </c>
      <c r="I31" s="126"/>
      <c r="J31" s="23">
        <f t="shared" si="0"/>
        <v>-54287</v>
      </c>
      <c r="L31" s="137"/>
      <c r="M31" s="138"/>
      <c r="N31" s="139"/>
    </row>
    <row r="32" spans="1:15" x14ac:dyDescent="0.2">
      <c r="A32" s="24"/>
      <c r="B32" s="25"/>
      <c r="C32" s="37"/>
      <c r="D32" s="37"/>
      <c r="E32" s="37"/>
      <c r="F32" s="109"/>
      <c r="G32" s="37"/>
      <c r="H32" s="37"/>
      <c r="I32" s="109"/>
      <c r="J32" s="23">
        <f t="shared" si="0"/>
        <v>0</v>
      </c>
      <c r="L32" s="137"/>
      <c r="M32" s="138"/>
      <c r="N32" s="139"/>
    </row>
    <row r="33" spans="1:14" x14ac:dyDescent="0.2">
      <c r="A33" s="38">
        <v>3</v>
      </c>
      <c r="B33" s="39" t="s">
        <v>31</v>
      </c>
      <c r="C33" s="11"/>
      <c r="D33" s="12"/>
      <c r="E33" s="13"/>
      <c r="F33" s="109"/>
      <c r="G33" s="40"/>
      <c r="H33" s="40"/>
      <c r="I33" s="109"/>
      <c r="J33" s="23">
        <f t="shared" si="0"/>
        <v>0</v>
      </c>
      <c r="L33" s="137"/>
      <c r="M33" s="138"/>
      <c r="N33" s="139"/>
    </row>
    <row r="34" spans="1:14" x14ac:dyDescent="0.2">
      <c r="A34" s="24"/>
      <c r="B34" s="19" t="s">
        <v>32</v>
      </c>
      <c r="C34" s="20"/>
      <c r="D34" s="27"/>
      <c r="E34" s="22"/>
      <c r="F34" s="109">
        <v>625130</v>
      </c>
      <c r="G34" s="23">
        <v>1000</v>
      </c>
      <c r="H34" s="23"/>
      <c r="I34" s="125"/>
      <c r="J34" s="23">
        <f t="shared" si="0"/>
        <v>-1000</v>
      </c>
      <c r="L34" s="137"/>
      <c r="M34" s="138"/>
      <c r="N34" s="139"/>
    </row>
    <row r="35" spans="1:14" x14ac:dyDescent="0.2">
      <c r="A35" s="24"/>
      <c r="B35" s="25" t="s">
        <v>33</v>
      </c>
      <c r="C35" s="55"/>
      <c r="D35" s="56"/>
      <c r="E35" s="28"/>
      <c r="F35" s="109">
        <v>625140</v>
      </c>
      <c r="G35" s="23">
        <v>3500</v>
      </c>
      <c r="H35" s="23"/>
      <c r="I35" s="125"/>
      <c r="J35" s="23">
        <f t="shared" si="0"/>
        <v>-3500</v>
      </c>
      <c r="L35" s="137"/>
      <c r="M35" s="138"/>
      <c r="N35" s="139"/>
    </row>
    <row r="36" spans="1:14" x14ac:dyDescent="0.2">
      <c r="A36" s="24"/>
      <c r="B36" s="25" t="s">
        <v>34</v>
      </c>
      <c r="C36" s="55"/>
      <c r="D36" s="27"/>
      <c r="E36" s="28"/>
      <c r="F36" s="109">
        <v>625150</v>
      </c>
      <c r="G36" s="23">
        <v>1000</v>
      </c>
      <c r="H36" s="23"/>
      <c r="I36" s="125"/>
      <c r="J36" s="23">
        <f t="shared" si="0"/>
        <v>-1000</v>
      </c>
      <c r="L36" s="137"/>
      <c r="M36" s="138"/>
      <c r="N36" s="139"/>
    </row>
    <row r="37" spans="1:14" x14ac:dyDescent="0.2">
      <c r="A37" s="24"/>
      <c r="B37" s="25" t="s">
        <v>35</v>
      </c>
      <c r="C37" s="55"/>
      <c r="D37" s="56"/>
      <c r="E37" s="28"/>
      <c r="F37" s="109">
        <v>623146</v>
      </c>
      <c r="G37" s="23">
        <v>900</v>
      </c>
      <c r="H37" s="23"/>
      <c r="I37" s="125"/>
      <c r="J37" s="23">
        <f t="shared" si="0"/>
        <v>-900</v>
      </c>
      <c r="L37" s="137"/>
      <c r="M37" s="138"/>
      <c r="N37" s="139"/>
    </row>
    <row r="38" spans="1:14" x14ac:dyDescent="0.2">
      <c r="A38" s="24"/>
      <c r="B38" s="25" t="s">
        <v>36</v>
      </c>
      <c r="C38" s="55"/>
      <c r="D38" s="27"/>
      <c r="E38" s="28"/>
      <c r="F38" s="110" t="s">
        <v>83</v>
      </c>
      <c r="G38" s="23">
        <f>G109+G110</f>
        <v>2000</v>
      </c>
      <c r="H38" s="23"/>
      <c r="I38" s="125"/>
      <c r="J38" s="23">
        <f t="shared" si="0"/>
        <v>-2000</v>
      </c>
      <c r="L38" s="137"/>
      <c r="M38" s="138"/>
      <c r="N38" s="139"/>
    </row>
    <row r="39" spans="1:14" x14ac:dyDescent="0.2">
      <c r="A39" s="24"/>
      <c r="B39" s="25" t="s">
        <v>37</v>
      </c>
      <c r="C39" s="55"/>
      <c r="D39" s="27"/>
      <c r="E39" s="28"/>
      <c r="F39" s="110" t="s">
        <v>86</v>
      </c>
      <c r="G39" s="23">
        <f>G113+G114+G115</f>
        <v>8575</v>
      </c>
      <c r="H39" s="23"/>
      <c r="I39" s="125"/>
      <c r="J39" s="23">
        <f t="shared" si="0"/>
        <v>-8575</v>
      </c>
      <c r="L39" s="137"/>
      <c r="M39" s="138"/>
      <c r="N39" s="139"/>
    </row>
    <row r="40" spans="1:14" x14ac:dyDescent="0.2">
      <c r="A40" s="24"/>
      <c r="B40" s="41" t="s">
        <v>38</v>
      </c>
      <c r="C40" s="37"/>
      <c r="D40" s="57"/>
      <c r="E40" s="58"/>
      <c r="F40" s="109"/>
      <c r="G40" s="59"/>
      <c r="H40" s="59">
        <v>13086</v>
      </c>
      <c r="I40" s="125">
        <v>708210</v>
      </c>
      <c r="J40" s="23">
        <f t="shared" si="0"/>
        <v>13086</v>
      </c>
      <c r="L40" s="137"/>
      <c r="M40" s="138"/>
      <c r="N40" s="139"/>
    </row>
    <row r="41" spans="1:14" x14ac:dyDescent="0.2">
      <c r="A41" s="32">
        <v>3</v>
      </c>
      <c r="B41" s="51" t="s">
        <v>12</v>
      </c>
      <c r="C41" s="52"/>
      <c r="D41" s="52"/>
      <c r="E41" s="53"/>
      <c r="F41" s="111"/>
      <c r="G41" s="54">
        <f>SUM(G34:G40)</f>
        <v>16975</v>
      </c>
      <c r="H41" s="54">
        <f>SUM(H34:H40)</f>
        <v>13086</v>
      </c>
      <c r="I41" s="126"/>
      <c r="J41" s="23">
        <f t="shared" si="0"/>
        <v>-3889</v>
      </c>
      <c r="L41" s="137"/>
      <c r="M41" s="138"/>
      <c r="N41" s="139"/>
    </row>
    <row r="42" spans="1:14" x14ac:dyDescent="0.2">
      <c r="A42" s="36"/>
      <c r="B42" s="25"/>
      <c r="C42" s="37"/>
      <c r="D42" s="37"/>
      <c r="E42" s="37"/>
      <c r="F42" s="112"/>
      <c r="G42" s="37"/>
      <c r="H42" s="37"/>
      <c r="I42" s="112"/>
      <c r="J42" s="23">
        <f t="shared" si="0"/>
        <v>0</v>
      </c>
      <c r="L42" s="137"/>
      <c r="M42" s="138"/>
      <c r="N42" s="139"/>
    </row>
    <row r="43" spans="1:14" x14ac:dyDescent="0.2">
      <c r="A43" s="38">
        <v>4</v>
      </c>
      <c r="B43" s="39" t="s">
        <v>39</v>
      </c>
      <c r="C43" s="11"/>
      <c r="D43" s="12"/>
      <c r="E43" s="13"/>
      <c r="F43" s="109"/>
      <c r="G43" s="40"/>
      <c r="H43" s="40"/>
      <c r="I43" s="109"/>
      <c r="J43" s="23">
        <f t="shared" si="0"/>
        <v>0</v>
      </c>
      <c r="L43" s="137"/>
      <c r="M43" s="138"/>
      <c r="N43" s="139"/>
    </row>
    <row r="44" spans="1:14" x14ac:dyDescent="0.2">
      <c r="A44" s="24"/>
      <c r="B44" s="25" t="s">
        <v>113</v>
      </c>
      <c r="C44" s="26"/>
      <c r="D44" s="27"/>
      <c r="E44" s="28"/>
      <c r="F44" s="109">
        <v>626110</v>
      </c>
      <c r="G44" s="23">
        <v>2500</v>
      </c>
      <c r="H44" s="23"/>
      <c r="I44" s="125"/>
      <c r="J44" s="23">
        <f t="shared" si="0"/>
        <v>-2500</v>
      </c>
      <c r="L44" s="137"/>
      <c r="M44" s="138"/>
      <c r="N44" s="139"/>
    </row>
    <row r="45" spans="1:14" x14ac:dyDescent="0.2">
      <c r="A45" s="24"/>
      <c r="B45" s="25" t="s">
        <v>40</v>
      </c>
      <c r="C45" s="26"/>
      <c r="D45" s="27"/>
      <c r="E45" s="28"/>
      <c r="F45" s="109">
        <v>626190</v>
      </c>
      <c r="G45" s="23">
        <v>1500</v>
      </c>
      <c r="H45" s="23"/>
      <c r="I45" s="125"/>
      <c r="J45" s="23">
        <f t="shared" si="0"/>
        <v>-1500</v>
      </c>
      <c r="L45" s="137"/>
      <c r="M45" s="138"/>
      <c r="N45" s="139"/>
    </row>
    <row r="46" spans="1:14" x14ac:dyDescent="0.2">
      <c r="A46" s="24"/>
      <c r="B46" s="25" t="s">
        <v>41</v>
      </c>
      <c r="C46" s="26"/>
      <c r="D46" s="27"/>
      <c r="E46" s="28"/>
      <c r="F46" s="109">
        <v>626130</v>
      </c>
      <c r="G46" s="23">
        <v>0</v>
      </c>
      <c r="H46" s="23"/>
      <c r="I46" s="125">
        <v>791180</v>
      </c>
      <c r="J46" s="23">
        <f t="shared" si="0"/>
        <v>0</v>
      </c>
      <c r="L46" s="137"/>
      <c r="M46" s="138"/>
      <c r="N46" s="139"/>
    </row>
    <row r="47" spans="1:14" x14ac:dyDescent="0.2">
      <c r="A47" s="24"/>
      <c r="B47" s="25" t="s">
        <v>42</v>
      </c>
      <c r="C47" s="26"/>
      <c r="D47" s="27"/>
      <c r="E47" s="28"/>
      <c r="F47" s="109"/>
      <c r="G47" s="23"/>
      <c r="H47" s="23"/>
      <c r="I47" s="125"/>
      <c r="J47" s="23">
        <f t="shared" si="0"/>
        <v>0</v>
      </c>
      <c r="L47" s="137"/>
      <c r="M47" s="138"/>
      <c r="N47" s="139"/>
    </row>
    <row r="48" spans="1:14" x14ac:dyDescent="0.2">
      <c r="A48" s="24"/>
      <c r="B48" s="25" t="s">
        <v>43</v>
      </c>
      <c r="C48" s="26"/>
      <c r="D48" s="27"/>
      <c r="E48" s="28"/>
      <c r="F48" s="113" t="s">
        <v>93</v>
      </c>
      <c r="G48" s="23">
        <f>G122+G123+G124+G125+G126+G127+G128+G129+G130+G131</f>
        <v>3800</v>
      </c>
      <c r="H48" s="23"/>
      <c r="I48" s="125"/>
      <c r="J48" s="23">
        <f t="shared" si="0"/>
        <v>-3800</v>
      </c>
      <c r="L48" s="137"/>
      <c r="M48" s="138"/>
      <c r="N48" s="139"/>
    </row>
    <row r="49" spans="1:14" x14ac:dyDescent="0.2">
      <c r="A49" s="24"/>
      <c r="B49" s="25" t="s">
        <v>44</v>
      </c>
      <c r="C49" s="26"/>
      <c r="D49" s="27"/>
      <c r="E49" s="28"/>
      <c r="F49" s="109">
        <v>627000</v>
      </c>
      <c r="G49" s="23">
        <v>200</v>
      </c>
      <c r="H49" s="23"/>
      <c r="I49" s="125"/>
      <c r="J49" s="23">
        <f t="shared" si="0"/>
        <v>-200</v>
      </c>
      <c r="L49" s="137"/>
      <c r="M49" s="138"/>
      <c r="N49" s="139"/>
    </row>
    <row r="50" spans="1:14" x14ac:dyDescent="0.2">
      <c r="A50" s="24"/>
      <c r="B50" s="25" t="s">
        <v>45</v>
      </c>
      <c r="C50" s="26"/>
      <c r="D50" s="27"/>
      <c r="E50" s="28"/>
      <c r="F50" s="109">
        <v>626210</v>
      </c>
      <c r="G50" s="23">
        <v>1250</v>
      </c>
      <c r="H50" s="23"/>
      <c r="I50" s="125"/>
      <c r="J50" s="23">
        <f t="shared" si="0"/>
        <v>-1250</v>
      </c>
      <c r="L50" s="137"/>
      <c r="M50" s="138"/>
      <c r="N50" s="139"/>
    </row>
    <row r="51" spans="1:14" x14ac:dyDescent="0.2">
      <c r="A51" s="32">
        <v>4</v>
      </c>
      <c r="B51" s="51" t="s">
        <v>12</v>
      </c>
      <c r="C51" s="52"/>
      <c r="D51" s="52"/>
      <c r="E51" s="53"/>
      <c r="F51" s="111"/>
      <c r="G51" s="54">
        <f>SUM(G44:G50)</f>
        <v>9250</v>
      </c>
      <c r="H51" s="54">
        <f>SUM(H44:H50)</f>
        <v>0</v>
      </c>
      <c r="I51" s="126"/>
      <c r="J51" s="23">
        <f t="shared" si="0"/>
        <v>-9250</v>
      </c>
      <c r="L51" s="137"/>
      <c r="M51" s="138"/>
      <c r="N51" s="139"/>
    </row>
    <row r="52" spans="1:14" x14ac:dyDescent="0.2">
      <c r="A52" s="60"/>
      <c r="B52" s="41"/>
      <c r="C52" s="37"/>
      <c r="D52" s="37"/>
      <c r="E52" s="37"/>
      <c r="F52" s="112"/>
      <c r="G52" s="37"/>
      <c r="H52" s="37"/>
      <c r="I52" s="112"/>
      <c r="J52" s="23">
        <f t="shared" si="0"/>
        <v>0</v>
      </c>
      <c r="L52" s="137"/>
      <c r="M52" s="138"/>
      <c r="N52" s="139"/>
    </row>
    <row r="53" spans="1:14" x14ac:dyDescent="0.2">
      <c r="A53" s="38">
        <v>5</v>
      </c>
      <c r="B53" s="39" t="s">
        <v>46</v>
      </c>
      <c r="C53" s="26"/>
      <c r="D53" s="27"/>
      <c r="E53" s="13"/>
      <c r="F53" s="109"/>
      <c r="G53" s="40"/>
      <c r="H53" s="40"/>
      <c r="I53" s="109"/>
      <c r="J53" s="23">
        <f t="shared" si="0"/>
        <v>0</v>
      </c>
      <c r="L53" s="137"/>
      <c r="M53" s="138"/>
      <c r="N53" s="139"/>
    </row>
    <row r="54" spans="1:14" x14ac:dyDescent="0.2">
      <c r="A54" s="158" t="s">
        <v>47</v>
      </c>
      <c r="B54" s="61" t="s">
        <v>48</v>
      </c>
      <c r="C54" s="55"/>
      <c r="D54" s="56"/>
      <c r="E54" s="28"/>
      <c r="F54" s="109">
        <v>624070</v>
      </c>
      <c r="G54" s="23">
        <v>2000</v>
      </c>
      <c r="H54" s="23"/>
      <c r="I54" s="125"/>
      <c r="J54" s="23">
        <f t="shared" si="0"/>
        <v>-2000</v>
      </c>
      <c r="L54" s="137"/>
      <c r="M54" s="138"/>
      <c r="N54" s="139"/>
    </row>
    <row r="55" spans="1:14" x14ac:dyDescent="0.2">
      <c r="A55" s="158"/>
      <c r="B55" s="61" t="s">
        <v>49</v>
      </c>
      <c r="C55" s="55"/>
      <c r="D55" s="56"/>
      <c r="E55" s="28"/>
      <c r="F55" s="109">
        <v>624041</v>
      </c>
      <c r="G55" s="23">
        <v>10000</v>
      </c>
      <c r="H55" s="23"/>
      <c r="I55" s="125"/>
      <c r="J55" s="23">
        <f t="shared" si="0"/>
        <v>-10000</v>
      </c>
      <c r="L55" s="137"/>
      <c r="M55" s="138"/>
      <c r="N55" s="139"/>
    </row>
    <row r="56" spans="1:14" x14ac:dyDescent="0.2">
      <c r="A56" s="158"/>
      <c r="B56" s="61" t="s">
        <v>50</v>
      </c>
      <c r="C56" s="55"/>
      <c r="D56" s="56"/>
      <c r="E56" s="28"/>
      <c r="F56" s="109">
        <v>624060</v>
      </c>
      <c r="G56" s="23">
        <v>500</v>
      </c>
      <c r="H56" s="23"/>
      <c r="I56" s="125"/>
      <c r="J56" s="23">
        <f t="shared" si="0"/>
        <v>-500</v>
      </c>
      <c r="L56" s="137"/>
      <c r="M56" s="138"/>
      <c r="N56" s="139"/>
    </row>
    <row r="57" spans="1:14" x14ac:dyDescent="0.2">
      <c r="A57" s="148" t="s">
        <v>51</v>
      </c>
      <c r="B57" s="48" t="s">
        <v>52</v>
      </c>
      <c r="C57" s="55"/>
      <c r="D57" s="56"/>
      <c r="E57" s="28"/>
      <c r="F57" s="109">
        <v>624010</v>
      </c>
      <c r="G57" s="23">
        <v>2500</v>
      </c>
      <c r="H57" s="23"/>
      <c r="I57" s="125"/>
      <c r="J57" s="23">
        <f t="shared" si="0"/>
        <v>-2500</v>
      </c>
      <c r="L57" s="137"/>
      <c r="M57" s="138"/>
      <c r="N57" s="139"/>
    </row>
    <row r="58" spans="1:14" x14ac:dyDescent="0.2">
      <c r="A58" s="148"/>
      <c r="B58" s="48" t="s">
        <v>53</v>
      </c>
      <c r="C58" s="55"/>
      <c r="D58" s="56"/>
      <c r="E58" s="28"/>
      <c r="F58" s="109">
        <v>624080</v>
      </c>
      <c r="G58" s="23">
        <v>4000</v>
      </c>
      <c r="H58" s="23"/>
      <c r="I58" s="125"/>
      <c r="J58" s="23">
        <f t="shared" si="0"/>
        <v>-4000</v>
      </c>
      <c r="L58" s="137"/>
      <c r="M58" s="138"/>
      <c r="N58" s="139"/>
    </row>
    <row r="59" spans="1:14" x14ac:dyDescent="0.2">
      <c r="A59" s="148"/>
      <c r="B59" s="48" t="s">
        <v>54</v>
      </c>
      <c r="C59" s="55"/>
      <c r="D59" s="56"/>
      <c r="E59" s="28"/>
      <c r="F59" s="109">
        <v>624020</v>
      </c>
      <c r="G59" s="23">
        <v>15200</v>
      </c>
      <c r="H59" s="23"/>
      <c r="I59" s="125">
        <v>791191</v>
      </c>
      <c r="J59" s="23">
        <f t="shared" si="0"/>
        <v>-15200</v>
      </c>
      <c r="L59" s="137"/>
      <c r="M59" s="138"/>
      <c r="N59" s="139"/>
    </row>
    <row r="60" spans="1:14" x14ac:dyDescent="0.2">
      <c r="A60" s="148"/>
      <c r="B60" s="48" t="s">
        <v>55</v>
      </c>
      <c r="C60" s="55"/>
      <c r="D60" s="56"/>
      <c r="E60" s="28"/>
      <c r="F60" s="109"/>
      <c r="G60" s="23"/>
      <c r="H60" s="23"/>
      <c r="I60" s="125"/>
      <c r="J60" s="23">
        <f t="shared" si="0"/>
        <v>0</v>
      </c>
      <c r="L60" s="137"/>
      <c r="M60" s="138"/>
      <c r="N60" s="139"/>
    </row>
    <row r="61" spans="1:14" x14ac:dyDescent="0.2">
      <c r="A61" s="148"/>
      <c r="B61" s="48" t="s">
        <v>56</v>
      </c>
      <c r="C61" s="55"/>
      <c r="D61" s="56"/>
      <c r="E61" s="28"/>
      <c r="F61" s="109">
        <v>624110</v>
      </c>
      <c r="G61" s="23">
        <v>200</v>
      </c>
      <c r="H61" s="23"/>
      <c r="I61" s="125"/>
      <c r="J61" s="23">
        <f t="shared" si="0"/>
        <v>-200</v>
      </c>
      <c r="L61" s="137"/>
      <c r="M61" s="138"/>
      <c r="N61" s="139"/>
    </row>
    <row r="62" spans="1:14" x14ac:dyDescent="0.2">
      <c r="A62" s="148"/>
      <c r="B62" s="48" t="s">
        <v>57</v>
      </c>
      <c r="C62" s="55"/>
      <c r="D62" s="56"/>
      <c r="E62" s="28"/>
      <c r="F62" s="109">
        <v>626170</v>
      </c>
      <c r="G62" s="23">
        <v>800</v>
      </c>
      <c r="H62" s="23"/>
      <c r="I62" s="125"/>
      <c r="J62" s="23">
        <f t="shared" si="0"/>
        <v>-800</v>
      </c>
      <c r="L62" s="137"/>
      <c r="M62" s="138"/>
      <c r="N62" s="139"/>
    </row>
    <row r="63" spans="1:14" x14ac:dyDescent="0.2">
      <c r="A63" s="62"/>
      <c r="B63" s="25" t="s">
        <v>58</v>
      </c>
      <c r="C63" s="55"/>
      <c r="D63" s="56"/>
      <c r="E63" s="28"/>
      <c r="F63" s="109">
        <v>624120</v>
      </c>
      <c r="G63" s="23">
        <v>1500</v>
      </c>
      <c r="H63" s="23"/>
      <c r="I63" s="125">
        <v>791120</v>
      </c>
      <c r="J63" s="23">
        <f t="shared" si="0"/>
        <v>-1500</v>
      </c>
      <c r="L63" s="137"/>
      <c r="M63" s="138"/>
      <c r="N63" s="139"/>
    </row>
    <row r="64" spans="1:14" x14ac:dyDescent="0.2">
      <c r="A64" s="24"/>
      <c r="B64" s="25" t="s">
        <v>59</v>
      </c>
      <c r="C64" s="55"/>
      <c r="D64" s="56"/>
      <c r="E64" s="28"/>
      <c r="F64" s="109">
        <v>624090</v>
      </c>
      <c r="G64" s="23">
        <v>500</v>
      </c>
      <c r="H64" s="23"/>
      <c r="I64" s="125"/>
      <c r="J64" s="23">
        <f t="shared" si="0"/>
        <v>-500</v>
      </c>
      <c r="L64" s="137"/>
      <c r="M64" s="138"/>
      <c r="N64" s="139"/>
    </row>
    <row r="65" spans="1:14" x14ac:dyDescent="0.2">
      <c r="A65" s="24"/>
      <c r="B65" s="25" t="s">
        <v>60</v>
      </c>
      <c r="C65" s="26"/>
      <c r="D65" s="27"/>
      <c r="E65" s="28"/>
      <c r="F65" s="109">
        <v>626160</v>
      </c>
      <c r="G65" s="23">
        <v>1000</v>
      </c>
      <c r="H65" s="23"/>
      <c r="I65" s="125"/>
      <c r="J65" s="23">
        <f t="shared" si="0"/>
        <v>-1000</v>
      </c>
      <c r="L65" s="137"/>
      <c r="M65" s="138"/>
      <c r="N65" s="139"/>
    </row>
    <row r="66" spans="1:14" x14ac:dyDescent="0.2">
      <c r="A66" s="24"/>
      <c r="B66" s="25" t="s">
        <v>61</v>
      </c>
      <c r="C66" s="55"/>
      <c r="D66" s="56"/>
      <c r="E66" s="28"/>
      <c r="F66" s="109">
        <v>671300</v>
      </c>
      <c r="G66" s="23"/>
      <c r="H66" s="23"/>
      <c r="I66" s="127"/>
      <c r="J66" s="23">
        <f t="shared" si="0"/>
        <v>0</v>
      </c>
      <c r="L66" s="137"/>
      <c r="M66" s="138"/>
      <c r="N66" s="139"/>
    </row>
    <row r="67" spans="1:14" x14ac:dyDescent="0.2">
      <c r="A67" s="24"/>
      <c r="B67" s="25" t="s">
        <v>62</v>
      </c>
      <c r="C67" s="26"/>
      <c r="D67" s="27"/>
      <c r="E67" s="28"/>
      <c r="F67" s="109">
        <v>671800</v>
      </c>
      <c r="G67" s="23"/>
      <c r="H67" s="23"/>
      <c r="I67" s="125">
        <v>771800</v>
      </c>
      <c r="J67" s="23">
        <f t="shared" si="0"/>
        <v>0</v>
      </c>
      <c r="L67" s="137"/>
      <c r="M67" s="138"/>
      <c r="N67" s="139"/>
    </row>
    <row r="68" spans="1:14" x14ac:dyDescent="0.2">
      <c r="A68" s="24"/>
      <c r="B68" s="25" t="s">
        <v>110</v>
      </c>
      <c r="C68" s="37"/>
      <c r="D68" s="57"/>
      <c r="E68" s="28"/>
      <c r="F68" s="114">
        <v>624121</v>
      </c>
      <c r="G68" s="23"/>
      <c r="H68" s="23"/>
      <c r="I68" s="115">
        <v>791121</v>
      </c>
      <c r="J68" s="23">
        <f t="shared" si="0"/>
        <v>0</v>
      </c>
      <c r="L68" s="137"/>
      <c r="M68" s="138"/>
      <c r="N68" s="139"/>
    </row>
    <row r="69" spans="1:14" x14ac:dyDescent="0.2">
      <c r="A69" s="24"/>
      <c r="B69" s="25" t="s">
        <v>63</v>
      </c>
      <c r="C69" s="63"/>
      <c r="D69" s="64"/>
      <c r="E69" s="28"/>
      <c r="F69" s="109">
        <v>624130</v>
      </c>
      <c r="G69" s="23"/>
      <c r="H69" s="23"/>
      <c r="I69" s="125"/>
      <c r="J69" s="23">
        <f t="shared" si="0"/>
        <v>0</v>
      </c>
      <c r="L69" s="137"/>
      <c r="M69" s="138"/>
      <c r="N69" s="139"/>
    </row>
    <row r="70" spans="1:14" x14ac:dyDescent="0.2">
      <c r="A70" s="32">
        <v>5</v>
      </c>
      <c r="B70" s="51" t="s">
        <v>12</v>
      </c>
      <c r="C70" s="52"/>
      <c r="D70" s="52"/>
      <c r="E70" s="52"/>
      <c r="F70" s="111"/>
      <c r="G70" s="54">
        <f>SUM(G54:G69)</f>
        <v>38200</v>
      </c>
      <c r="H70" s="54">
        <f>SUM(H54:H69)</f>
        <v>0</v>
      </c>
      <c r="I70" s="126"/>
      <c r="J70" s="23">
        <f t="shared" si="0"/>
        <v>-38200</v>
      </c>
      <c r="L70" s="137"/>
      <c r="M70" s="138"/>
      <c r="N70" s="139"/>
    </row>
    <row r="71" spans="1:14" x14ac:dyDescent="0.2">
      <c r="A71" s="36"/>
      <c r="B71" s="25"/>
      <c r="C71" s="37"/>
      <c r="D71" s="37"/>
      <c r="E71" s="37"/>
      <c r="F71" s="112"/>
      <c r="G71" s="37"/>
      <c r="H71" s="37"/>
      <c r="I71" s="112"/>
      <c r="J71" s="23">
        <f t="shared" ref="J71:J84" si="1">+H71-G71</f>
        <v>0</v>
      </c>
      <c r="L71" s="137"/>
      <c r="M71" s="138"/>
      <c r="N71" s="139"/>
    </row>
    <row r="72" spans="1:14" x14ac:dyDescent="0.2">
      <c r="A72" s="38">
        <v>6</v>
      </c>
      <c r="B72" s="39" t="s">
        <v>64</v>
      </c>
      <c r="C72" s="11"/>
      <c r="D72" s="12"/>
      <c r="E72" s="13"/>
      <c r="F72" s="109"/>
      <c r="G72" s="40"/>
      <c r="H72" s="40"/>
      <c r="I72" s="109"/>
      <c r="J72" s="23">
        <f t="shared" si="1"/>
        <v>0</v>
      </c>
      <c r="L72" s="137"/>
      <c r="M72" s="138"/>
      <c r="N72" s="139"/>
    </row>
    <row r="73" spans="1:14" x14ac:dyDescent="0.2">
      <c r="A73" s="65"/>
      <c r="B73" s="25" t="s">
        <v>65</v>
      </c>
      <c r="C73" s="55"/>
      <c r="D73" s="56"/>
      <c r="E73" s="28"/>
      <c r="F73" s="109">
        <v>617620</v>
      </c>
      <c r="G73" s="23">
        <v>0</v>
      </c>
      <c r="H73" s="23"/>
      <c r="I73" s="125">
        <v>791620</v>
      </c>
      <c r="J73" s="23">
        <f t="shared" si="1"/>
        <v>0</v>
      </c>
      <c r="L73" s="137"/>
      <c r="M73" s="138"/>
      <c r="N73" s="139"/>
    </row>
    <row r="74" spans="1:14" x14ac:dyDescent="0.2">
      <c r="A74" s="65"/>
      <c r="B74" s="25" t="s">
        <v>66</v>
      </c>
      <c r="C74" s="55"/>
      <c r="D74" s="56"/>
      <c r="E74" s="28"/>
      <c r="F74" s="133">
        <v>617621</v>
      </c>
      <c r="G74" s="23">
        <v>0</v>
      </c>
      <c r="H74" s="23"/>
      <c r="I74" s="115">
        <v>791621</v>
      </c>
      <c r="J74" s="23">
        <f t="shared" si="1"/>
        <v>0</v>
      </c>
      <c r="L74" s="137"/>
      <c r="M74" s="138"/>
      <c r="N74" s="139"/>
    </row>
    <row r="75" spans="1:14" x14ac:dyDescent="0.2">
      <c r="A75" s="65"/>
      <c r="B75" s="25" t="s">
        <v>67</v>
      </c>
      <c r="C75" s="55"/>
      <c r="D75" s="56"/>
      <c r="E75" s="28"/>
      <c r="F75" s="109">
        <v>617630</v>
      </c>
      <c r="G75" s="23">
        <v>10000</v>
      </c>
      <c r="H75" s="23"/>
      <c r="I75" s="115">
        <v>791622</v>
      </c>
      <c r="J75" s="23">
        <f t="shared" si="1"/>
        <v>-10000</v>
      </c>
      <c r="L75" s="137"/>
      <c r="M75" s="138"/>
      <c r="N75" s="139"/>
    </row>
    <row r="76" spans="1:14" x14ac:dyDescent="0.2">
      <c r="A76" s="65"/>
      <c r="B76" s="25" t="s">
        <v>68</v>
      </c>
      <c r="C76" s="55"/>
      <c r="D76" s="56"/>
      <c r="E76" s="28"/>
      <c r="F76" s="109">
        <v>617628</v>
      </c>
      <c r="G76" s="23"/>
      <c r="H76" s="23"/>
      <c r="I76" s="121">
        <v>791628</v>
      </c>
      <c r="J76" s="23">
        <f t="shared" si="1"/>
        <v>0</v>
      </c>
      <c r="L76" s="137"/>
      <c r="M76" s="138"/>
      <c r="N76" s="139"/>
    </row>
    <row r="77" spans="1:14" x14ac:dyDescent="0.2">
      <c r="A77" s="66"/>
      <c r="B77" s="25"/>
      <c r="C77" s="37"/>
      <c r="D77" s="37"/>
      <c r="E77" s="37"/>
      <c r="F77" s="112"/>
      <c r="G77" s="37"/>
      <c r="H77" s="37"/>
      <c r="I77" s="112"/>
      <c r="J77" s="23">
        <f t="shared" si="1"/>
        <v>0</v>
      </c>
      <c r="L77" s="137"/>
      <c r="M77" s="138"/>
      <c r="N77" s="139"/>
    </row>
    <row r="78" spans="1:14" x14ac:dyDescent="0.2">
      <c r="A78" s="32">
        <v>6</v>
      </c>
      <c r="B78" s="51" t="s">
        <v>12</v>
      </c>
      <c r="C78" s="67"/>
      <c r="D78" s="67"/>
      <c r="E78" s="53"/>
      <c r="F78" s="111"/>
      <c r="G78" s="54">
        <f>SUM(G73:G76)</f>
        <v>10000</v>
      </c>
      <c r="H78" s="54">
        <f>SUM(H73:H76)</f>
        <v>0</v>
      </c>
      <c r="I78" s="126"/>
      <c r="J78" s="23">
        <f t="shared" si="1"/>
        <v>-10000</v>
      </c>
      <c r="L78" s="137"/>
      <c r="M78" s="138"/>
      <c r="N78" s="139"/>
    </row>
    <row r="79" spans="1:14" x14ac:dyDescent="0.2">
      <c r="A79" s="36"/>
      <c r="B79" s="25"/>
      <c r="C79" s="37"/>
      <c r="D79" s="37"/>
      <c r="E79" s="37"/>
      <c r="F79" s="112"/>
      <c r="G79" s="37"/>
      <c r="H79" s="37"/>
      <c r="I79" s="112"/>
      <c r="J79" s="23">
        <f t="shared" si="1"/>
        <v>0</v>
      </c>
      <c r="L79" s="137"/>
      <c r="M79" s="138"/>
      <c r="N79" s="139"/>
    </row>
    <row r="80" spans="1:14" x14ac:dyDescent="0.2">
      <c r="A80" s="38">
        <v>7</v>
      </c>
      <c r="B80" s="39" t="s">
        <v>69</v>
      </c>
      <c r="C80" s="68"/>
      <c r="D80" s="68"/>
      <c r="E80" s="13"/>
      <c r="F80" s="109"/>
      <c r="G80" s="40"/>
      <c r="H80" s="40"/>
      <c r="I80" s="125"/>
      <c r="J80" s="23">
        <f t="shared" si="1"/>
        <v>0</v>
      </c>
      <c r="L80" s="137"/>
      <c r="M80" s="138"/>
      <c r="N80" s="139"/>
    </row>
    <row r="81" spans="1:14" x14ac:dyDescent="0.2">
      <c r="A81" s="18"/>
      <c r="B81" s="69" t="s">
        <v>70</v>
      </c>
      <c r="C81" s="70">
        <v>105</v>
      </c>
      <c r="D81" s="71">
        <v>1180</v>
      </c>
      <c r="E81" s="72">
        <f>+C81*D81</f>
        <v>123900</v>
      </c>
      <c r="F81" s="109"/>
      <c r="G81" s="59"/>
      <c r="H81" s="59">
        <f>+E81</f>
        <v>123900</v>
      </c>
      <c r="I81" s="125">
        <v>708200</v>
      </c>
      <c r="J81" s="23">
        <f t="shared" si="1"/>
        <v>123900</v>
      </c>
      <c r="L81" s="137"/>
      <c r="M81" s="138"/>
      <c r="N81" s="139"/>
    </row>
    <row r="82" spans="1:14" x14ac:dyDescent="0.2">
      <c r="A82" s="24"/>
      <c r="B82" s="25" t="s">
        <v>71</v>
      </c>
      <c r="C82" s="73"/>
      <c r="D82" s="74"/>
      <c r="E82" s="58"/>
      <c r="F82" s="109"/>
      <c r="G82" s="59"/>
      <c r="H82" s="59">
        <v>2200</v>
      </c>
      <c r="I82" s="125">
        <v>764000</v>
      </c>
      <c r="J82" s="23">
        <f t="shared" si="1"/>
        <v>2200</v>
      </c>
      <c r="L82" s="137"/>
      <c r="M82" s="138"/>
      <c r="N82" s="139"/>
    </row>
    <row r="83" spans="1:14" x14ac:dyDescent="0.2">
      <c r="A83" s="75">
        <v>7</v>
      </c>
      <c r="B83" s="76"/>
      <c r="C83" s="77"/>
      <c r="D83" s="77"/>
      <c r="E83" s="78"/>
      <c r="F83" s="116"/>
      <c r="G83" s="59">
        <f>SUM(G81:G82)</f>
        <v>0</v>
      </c>
      <c r="H83" s="59">
        <f>SUM(H81:H82)</f>
        <v>126100</v>
      </c>
      <c r="I83" s="128"/>
      <c r="J83" s="23">
        <f t="shared" si="1"/>
        <v>126100</v>
      </c>
      <c r="L83" s="137"/>
      <c r="M83" s="138"/>
      <c r="N83" s="139"/>
    </row>
    <row r="84" spans="1:14" x14ac:dyDescent="0.2">
      <c r="A84" s="36"/>
      <c r="B84" s="25"/>
      <c r="C84" s="37"/>
      <c r="D84" s="37"/>
      <c r="E84" s="37"/>
      <c r="F84" s="112"/>
      <c r="G84" s="37"/>
      <c r="H84" s="37"/>
      <c r="I84" s="112"/>
      <c r="J84" s="23">
        <f t="shared" si="1"/>
        <v>0</v>
      </c>
      <c r="L84" s="137"/>
      <c r="M84" s="138"/>
      <c r="N84" s="139"/>
    </row>
    <row r="85" spans="1:14" x14ac:dyDescent="0.2">
      <c r="A85" s="18"/>
      <c r="B85" s="19" t="s">
        <v>72</v>
      </c>
      <c r="C85" s="79"/>
      <c r="D85" s="79"/>
      <c r="E85" s="79"/>
      <c r="F85" s="117"/>
      <c r="G85" s="80"/>
      <c r="H85" s="80">
        <f>H13+H31+H41+H51+H70+H78+H83</f>
        <v>157986</v>
      </c>
      <c r="I85" s="117"/>
      <c r="J85" s="23"/>
      <c r="L85" s="137"/>
      <c r="M85" s="138"/>
      <c r="N85" s="139"/>
    </row>
    <row r="86" spans="1:14" x14ac:dyDescent="0.2">
      <c r="A86" s="24"/>
      <c r="B86" s="25" t="s">
        <v>73</v>
      </c>
      <c r="C86" s="81"/>
      <c r="D86" s="81"/>
      <c r="E86" s="81"/>
      <c r="F86" s="112"/>
      <c r="G86" s="37">
        <f>G13+G31+G41+G51+G70+G78+G83</f>
        <v>152982</v>
      </c>
      <c r="H86" s="37"/>
      <c r="I86" s="112"/>
      <c r="J86" s="23"/>
      <c r="L86" s="137"/>
      <c r="M86" s="138"/>
      <c r="N86" s="139"/>
    </row>
    <row r="87" spans="1:14" x14ac:dyDescent="0.2">
      <c r="A87" s="66"/>
      <c r="B87" s="82" t="s">
        <v>74</v>
      </c>
      <c r="C87" s="81"/>
      <c r="D87" s="81"/>
      <c r="E87" s="83"/>
      <c r="F87" s="118"/>
      <c r="G87" s="84"/>
      <c r="H87" s="84"/>
      <c r="I87" s="118"/>
      <c r="J87" s="84">
        <f>SUM(J13+J31+J41+J51+J70+J78+J83)</f>
        <v>5004</v>
      </c>
      <c r="L87" s="137"/>
      <c r="M87" s="138"/>
      <c r="N87" s="139"/>
    </row>
    <row r="88" spans="1:14" x14ac:dyDescent="0.2">
      <c r="A88" s="36"/>
      <c r="B88" s="25"/>
      <c r="C88" s="37"/>
      <c r="D88" s="37"/>
      <c r="E88" s="37"/>
      <c r="F88" s="112"/>
      <c r="G88" s="37"/>
      <c r="H88" s="37"/>
      <c r="I88" s="127"/>
      <c r="J88" s="37"/>
      <c r="L88" s="137"/>
      <c r="M88" s="138"/>
      <c r="N88" s="139"/>
    </row>
    <row r="89" spans="1:14" x14ac:dyDescent="0.2">
      <c r="A89" s="36"/>
      <c r="B89" s="25" t="s">
        <v>75</v>
      </c>
      <c r="C89" s="37"/>
      <c r="D89" s="37"/>
      <c r="E89" s="37"/>
      <c r="F89" s="112">
        <v>672500</v>
      </c>
      <c r="G89" s="37"/>
      <c r="H89" s="37"/>
      <c r="I89" s="127">
        <v>772500</v>
      </c>
      <c r="J89" s="37"/>
      <c r="L89" s="137"/>
      <c r="M89" s="138"/>
      <c r="N89" s="139"/>
    </row>
    <row r="90" spans="1:14" x14ac:dyDescent="0.2">
      <c r="A90" s="36"/>
      <c r="B90" s="25"/>
      <c r="C90" s="37"/>
      <c r="D90" s="37"/>
      <c r="E90" s="37"/>
      <c r="F90" s="112"/>
      <c r="G90" s="37"/>
      <c r="H90" s="37"/>
      <c r="I90" s="127"/>
      <c r="J90" s="37"/>
      <c r="L90" s="137"/>
      <c r="M90" s="138"/>
      <c r="N90" s="139"/>
    </row>
    <row r="91" spans="1:14" x14ac:dyDescent="0.2">
      <c r="A91" s="36"/>
      <c r="B91" s="25"/>
      <c r="C91" s="37"/>
      <c r="D91" s="37"/>
      <c r="E91" s="37"/>
      <c r="F91" s="112"/>
      <c r="G91" s="37"/>
      <c r="H91" s="37"/>
      <c r="I91" s="127"/>
      <c r="J91" s="37"/>
      <c r="L91" s="142"/>
      <c r="M91" s="143"/>
      <c r="N91" s="144"/>
    </row>
    <row r="92" spans="1:14" x14ac:dyDescent="0.2">
      <c r="A92" s="85" t="s">
        <v>76</v>
      </c>
      <c r="B92" s="86" t="s">
        <v>77</v>
      </c>
      <c r="C92" s="87"/>
      <c r="D92" s="87"/>
      <c r="E92" s="88"/>
      <c r="F92" s="119"/>
      <c r="G92" s="87"/>
      <c r="H92" s="87"/>
      <c r="I92" s="129"/>
      <c r="J92" s="87"/>
      <c r="L92" s="137"/>
      <c r="M92" s="138"/>
      <c r="N92" s="139"/>
    </row>
    <row r="93" spans="1:14" ht="16" x14ac:dyDescent="0.2">
      <c r="A93" s="36"/>
      <c r="B93" s="89" t="s">
        <v>78</v>
      </c>
      <c r="C93" s="90"/>
      <c r="D93" s="90"/>
      <c r="E93" s="90"/>
      <c r="F93" s="120"/>
      <c r="G93" s="90"/>
      <c r="H93" s="90"/>
      <c r="I93" s="120"/>
      <c r="J93" s="91">
        <f>+J87+J89</f>
        <v>5004</v>
      </c>
      <c r="L93" s="137"/>
      <c r="M93" s="138"/>
      <c r="N93" s="139"/>
    </row>
    <row r="94" spans="1:14" ht="16" thickBot="1" x14ac:dyDescent="0.25">
      <c r="A94" s="36"/>
      <c r="B94" s="25"/>
      <c r="C94" s="37"/>
      <c r="D94" s="37"/>
      <c r="E94" s="37"/>
      <c r="F94" s="112"/>
      <c r="G94" s="37"/>
      <c r="H94" s="37"/>
      <c r="I94" s="112"/>
      <c r="J94" s="37"/>
      <c r="L94" s="145"/>
      <c r="M94" s="146"/>
      <c r="N94" s="147"/>
    </row>
    <row r="95" spans="1:14" x14ac:dyDescent="0.2">
      <c r="A95" s="92"/>
      <c r="B95" s="93"/>
      <c r="C95" s="94"/>
      <c r="D95" s="94"/>
      <c r="E95" s="94"/>
      <c r="F95" s="94"/>
      <c r="G95" s="94"/>
      <c r="H95" s="94"/>
      <c r="I95" s="94"/>
      <c r="J95" s="94"/>
    </row>
    <row r="96" spans="1:14" x14ac:dyDescent="0.2">
      <c r="A96" s="95"/>
      <c r="B96" s="96"/>
      <c r="C96" s="54"/>
      <c r="D96" s="54"/>
      <c r="E96" s="54"/>
      <c r="F96" s="54"/>
      <c r="G96" s="54"/>
      <c r="H96" s="54"/>
      <c r="I96" s="54"/>
      <c r="J96" s="54"/>
    </row>
    <row r="97" spans="1:10" x14ac:dyDescent="0.2">
      <c r="A97" s="95"/>
      <c r="B97" s="96"/>
      <c r="C97" s="54"/>
      <c r="D97" s="54"/>
      <c r="E97" s="54"/>
      <c r="F97" s="54"/>
      <c r="G97" s="54"/>
      <c r="H97" s="54"/>
      <c r="I97" s="54"/>
      <c r="J97" s="54"/>
    </row>
    <row r="98" spans="1:10" x14ac:dyDescent="0.2">
      <c r="A98" s="95"/>
      <c r="B98" s="96"/>
      <c r="C98" s="54"/>
      <c r="D98" s="54"/>
      <c r="E98" s="54"/>
      <c r="F98" s="54"/>
      <c r="G98" s="54"/>
      <c r="H98" s="54"/>
      <c r="I98" s="54"/>
      <c r="J98" s="54"/>
    </row>
    <row r="99" spans="1:10" x14ac:dyDescent="0.2">
      <c r="A99" s="97"/>
      <c r="B99" s="98"/>
      <c r="C99" s="99"/>
      <c r="D99" s="99"/>
      <c r="E99" s="99"/>
      <c r="F99" s="99"/>
      <c r="G99" s="99"/>
      <c r="H99" s="99"/>
      <c r="I99" s="99"/>
      <c r="J99" s="99"/>
    </row>
    <row r="100" spans="1:10" x14ac:dyDescent="0.2">
      <c r="A100" s="36"/>
      <c r="B100" s="25"/>
      <c r="C100" s="37"/>
      <c r="D100" s="37"/>
      <c r="E100" s="37"/>
      <c r="F100" s="112"/>
      <c r="G100" s="37"/>
      <c r="H100" s="37"/>
      <c r="I100" s="112"/>
      <c r="J100" s="37"/>
    </row>
    <row r="101" spans="1:10" x14ac:dyDescent="0.2">
      <c r="A101" s="36"/>
      <c r="B101" s="25"/>
      <c r="C101" s="100"/>
      <c r="D101" s="100"/>
      <c r="E101" s="37"/>
      <c r="F101" s="112"/>
      <c r="G101" s="37"/>
      <c r="H101" s="37"/>
      <c r="I101" s="112"/>
      <c r="J101" s="37"/>
    </row>
    <row r="102" spans="1:10" x14ac:dyDescent="0.2">
      <c r="A102" s="101" t="s">
        <v>79</v>
      </c>
      <c r="B102" s="86" t="s">
        <v>80</v>
      </c>
      <c r="C102" s="102"/>
      <c r="D102" s="102"/>
      <c r="E102" s="87"/>
      <c r="F102" s="119"/>
      <c r="G102" s="87"/>
      <c r="H102" s="87"/>
      <c r="I102" s="112"/>
      <c r="J102" s="87"/>
    </row>
    <row r="103" spans="1:10" x14ac:dyDescent="0.2">
      <c r="A103" s="103"/>
      <c r="B103" t="s">
        <v>81</v>
      </c>
      <c r="C103" s="100"/>
      <c r="D103" s="100"/>
      <c r="E103" s="37"/>
      <c r="F103" s="121">
        <v>623127</v>
      </c>
      <c r="G103" s="37">
        <v>3000</v>
      </c>
      <c r="H103" s="37"/>
      <c r="I103" s="112"/>
      <c r="J103" s="37"/>
    </row>
    <row r="104" spans="1:10" x14ac:dyDescent="0.2">
      <c r="A104" s="36"/>
      <c r="B104" s="104" t="s">
        <v>82</v>
      </c>
      <c r="C104" s="100"/>
      <c r="D104" s="100"/>
      <c r="E104" s="37"/>
      <c r="F104" s="112">
        <v>623126</v>
      </c>
      <c r="G104" s="37"/>
      <c r="H104" s="37"/>
      <c r="I104" s="112"/>
      <c r="J104" s="37"/>
    </row>
    <row r="105" spans="1:10" x14ac:dyDescent="0.2">
      <c r="A105" s="36"/>
      <c r="C105" s="100"/>
      <c r="D105" s="100"/>
      <c r="E105" s="37"/>
      <c r="F105" s="112"/>
      <c r="G105" s="37"/>
      <c r="H105" s="37"/>
      <c r="I105" s="112"/>
      <c r="J105" s="37"/>
    </row>
    <row r="106" spans="1:10" x14ac:dyDescent="0.2">
      <c r="A106" s="36"/>
      <c r="B106" s="25"/>
      <c r="C106" s="100"/>
      <c r="D106" s="100"/>
      <c r="E106" s="37"/>
      <c r="F106" s="112"/>
      <c r="G106" s="37"/>
      <c r="H106" s="37"/>
      <c r="I106" s="112"/>
      <c r="J106" s="37"/>
    </row>
    <row r="107" spans="1:10" x14ac:dyDescent="0.2">
      <c r="A107" s="101" t="s">
        <v>83</v>
      </c>
      <c r="B107" s="86" t="s">
        <v>80</v>
      </c>
      <c r="C107" s="102"/>
      <c r="D107" s="102"/>
      <c r="E107" s="87"/>
      <c r="F107" s="119"/>
      <c r="G107" s="87"/>
      <c r="H107" s="87"/>
      <c r="I107" s="112"/>
      <c r="J107" s="87"/>
    </row>
    <row r="108" spans="1:10" x14ac:dyDescent="0.2">
      <c r="A108" s="103"/>
      <c r="C108" s="100"/>
      <c r="D108" s="100"/>
      <c r="E108" s="37"/>
      <c r="F108" s="121"/>
      <c r="G108" s="37"/>
      <c r="H108" s="37"/>
      <c r="I108" s="112"/>
      <c r="J108" s="37"/>
    </row>
    <row r="109" spans="1:10" x14ac:dyDescent="0.2">
      <c r="A109" s="36"/>
      <c r="B109" t="s">
        <v>84</v>
      </c>
      <c r="C109" s="100"/>
      <c r="D109" s="100"/>
      <c r="E109" s="37"/>
      <c r="F109" s="112">
        <v>623171</v>
      </c>
      <c r="G109" s="37">
        <v>2000</v>
      </c>
      <c r="H109" s="37"/>
      <c r="I109" s="112"/>
      <c r="J109" s="37"/>
    </row>
    <row r="110" spans="1:10" x14ac:dyDescent="0.2">
      <c r="A110" s="36"/>
      <c r="B110" t="s">
        <v>85</v>
      </c>
      <c r="C110" s="100"/>
      <c r="D110" s="100"/>
      <c r="E110" s="37"/>
      <c r="F110" s="112">
        <v>623180</v>
      </c>
      <c r="G110" s="37"/>
      <c r="H110" s="37"/>
      <c r="I110" s="112"/>
      <c r="J110" s="37"/>
    </row>
    <row r="111" spans="1:10" x14ac:dyDescent="0.2">
      <c r="A111" s="36"/>
      <c r="B111" s="25"/>
      <c r="C111" s="100"/>
      <c r="D111" s="100"/>
      <c r="E111" s="37"/>
      <c r="F111" s="112"/>
      <c r="G111" s="37"/>
      <c r="H111" s="37"/>
      <c r="I111" s="112"/>
      <c r="J111" s="37"/>
    </row>
    <row r="112" spans="1:10" x14ac:dyDescent="0.2">
      <c r="A112" s="101" t="s">
        <v>86</v>
      </c>
      <c r="B112" s="86" t="s">
        <v>87</v>
      </c>
      <c r="C112" s="102"/>
      <c r="D112" s="102"/>
      <c r="E112" s="87"/>
      <c r="F112" s="119"/>
      <c r="G112" s="87"/>
      <c r="H112" s="87"/>
      <c r="I112" s="112"/>
      <c r="J112" s="87"/>
    </row>
    <row r="113" spans="1:10" x14ac:dyDescent="0.2">
      <c r="A113" s="36"/>
      <c r="B113" t="s">
        <v>88</v>
      </c>
      <c r="C113" s="100"/>
      <c r="D113" s="100"/>
      <c r="E113" s="37"/>
      <c r="F113" s="112">
        <v>625110</v>
      </c>
      <c r="G113" s="37"/>
      <c r="H113" s="37"/>
      <c r="I113" s="112"/>
      <c r="J113" s="37"/>
    </row>
    <row r="114" spans="1:10" x14ac:dyDescent="0.2">
      <c r="A114" s="36"/>
      <c r="B114" t="s">
        <v>89</v>
      </c>
      <c r="C114" s="100"/>
      <c r="D114" s="100"/>
      <c r="E114" s="37"/>
      <c r="F114" s="112">
        <v>625111</v>
      </c>
      <c r="G114" s="37">
        <f>3825+4750</f>
        <v>8575</v>
      </c>
      <c r="H114" s="37"/>
      <c r="I114" s="112"/>
      <c r="J114" s="37"/>
    </row>
    <row r="115" spans="1:10" x14ac:dyDescent="0.2">
      <c r="A115" s="36"/>
      <c r="B115" t="s">
        <v>90</v>
      </c>
      <c r="C115" s="100"/>
      <c r="D115" s="100"/>
      <c r="E115" s="37"/>
      <c r="F115" s="112">
        <v>625120</v>
      </c>
      <c r="G115" s="37"/>
      <c r="H115" s="37"/>
      <c r="I115" s="112"/>
      <c r="J115" s="37"/>
    </row>
    <row r="116" spans="1:10" x14ac:dyDescent="0.2">
      <c r="A116" s="36"/>
      <c r="B116" s="25"/>
      <c r="C116" s="100"/>
      <c r="D116" s="100"/>
      <c r="E116" s="37"/>
      <c r="F116" s="112"/>
      <c r="G116" s="37"/>
      <c r="H116" s="37"/>
      <c r="I116" s="112"/>
      <c r="J116" s="37"/>
    </row>
    <row r="117" spans="1:10" x14ac:dyDescent="0.2">
      <c r="A117" s="36"/>
      <c r="B117" s="25"/>
      <c r="C117" s="100"/>
      <c r="D117" s="100"/>
      <c r="E117" s="37"/>
      <c r="F117" s="112"/>
      <c r="G117" s="37"/>
      <c r="H117" s="37"/>
      <c r="I117" s="112"/>
      <c r="J117" s="37"/>
    </row>
    <row r="118" spans="1:10" x14ac:dyDescent="0.2">
      <c r="A118" s="105" t="s">
        <v>86</v>
      </c>
      <c r="B118" s="25" t="s">
        <v>91</v>
      </c>
      <c r="C118" s="100"/>
      <c r="D118" s="100"/>
      <c r="E118" s="37"/>
      <c r="F118" s="112">
        <v>623110</v>
      </c>
      <c r="G118" s="37"/>
      <c r="H118" s="37"/>
      <c r="I118" s="112"/>
      <c r="J118" s="37"/>
    </row>
    <row r="119" spans="1:10" x14ac:dyDescent="0.2">
      <c r="A119" s="36"/>
      <c r="B119" s="25" t="s">
        <v>92</v>
      </c>
      <c r="C119" s="100"/>
      <c r="D119" s="100"/>
      <c r="E119" s="37"/>
      <c r="F119" s="112">
        <v>791110</v>
      </c>
      <c r="G119" s="37"/>
      <c r="H119" s="37"/>
      <c r="I119" s="112"/>
      <c r="J119" s="37"/>
    </row>
    <row r="120" spans="1:10" x14ac:dyDescent="0.2">
      <c r="A120" s="36"/>
      <c r="B120" s="25"/>
      <c r="C120" s="100"/>
      <c r="D120" s="100"/>
      <c r="E120" s="37"/>
      <c r="F120" s="112"/>
      <c r="G120" s="37"/>
      <c r="H120" s="37"/>
      <c r="I120" s="112"/>
      <c r="J120" s="37"/>
    </row>
    <row r="121" spans="1:10" x14ac:dyDescent="0.2">
      <c r="A121" s="105" t="s">
        <v>93</v>
      </c>
      <c r="B121" s="25" t="s">
        <v>94</v>
      </c>
      <c r="C121" s="100"/>
      <c r="D121" s="100"/>
      <c r="E121" s="37"/>
      <c r="F121" s="119"/>
      <c r="G121" s="37"/>
      <c r="H121" s="37"/>
      <c r="I121" s="119"/>
      <c r="J121" s="37"/>
    </row>
    <row r="122" spans="1:10" x14ac:dyDescent="0.2">
      <c r="A122" s="25"/>
      <c r="B122" s="106" t="s">
        <v>95</v>
      </c>
      <c r="C122" s="37"/>
      <c r="D122" s="37"/>
      <c r="E122" s="37"/>
      <c r="F122" s="112"/>
      <c r="G122" s="37"/>
      <c r="H122" s="37"/>
      <c r="I122" s="112"/>
      <c r="J122" s="37"/>
    </row>
    <row r="123" spans="1:10" x14ac:dyDescent="0.2">
      <c r="A123" s="36"/>
      <c r="B123" s="106" t="s">
        <v>96</v>
      </c>
      <c r="C123" s="37"/>
      <c r="D123" s="37"/>
      <c r="E123" s="37"/>
      <c r="F123" s="112">
        <v>626040</v>
      </c>
      <c r="G123" s="37">
        <v>1000</v>
      </c>
      <c r="H123" s="37"/>
      <c r="I123" s="112"/>
      <c r="J123" s="37"/>
    </row>
    <row r="124" spans="1:10" x14ac:dyDescent="0.2">
      <c r="A124" s="36"/>
      <c r="B124" s="107" t="s">
        <v>97</v>
      </c>
      <c r="C124" s="37"/>
      <c r="D124" s="37"/>
      <c r="E124" s="37"/>
      <c r="F124" s="112">
        <v>626100</v>
      </c>
      <c r="G124" s="37">
        <v>100</v>
      </c>
      <c r="H124" s="37"/>
      <c r="I124" s="112"/>
      <c r="J124" s="37"/>
    </row>
    <row r="125" spans="1:10" x14ac:dyDescent="0.2">
      <c r="A125" s="36"/>
      <c r="B125" s="107" t="s">
        <v>98</v>
      </c>
      <c r="C125" s="100"/>
      <c r="D125" s="100"/>
      <c r="E125" s="37"/>
      <c r="F125" s="112">
        <v>626220</v>
      </c>
      <c r="G125" s="37">
        <v>2000</v>
      </c>
      <c r="H125" s="37"/>
      <c r="I125" s="112"/>
      <c r="J125" s="37"/>
    </row>
    <row r="126" spans="1:10" x14ac:dyDescent="0.2">
      <c r="A126" s="36"/>
      <c r="B126" s="106" t="s">
        <v>99</v>
      </c>
      <c r="C126" s="100"/>
      <c r="D126" s="100"/>
      <c r="E126" s="37"/>
      <c r="F126" s="112">
        <v>626300</v>
      </c>
      <c r="G126" s="37">
        <v>300</v>
      </c>
      <c r="H126" s="37"/>
      <c r="I126" s="112"/>
      <c r="J126" s="37"/>
    </row>
    <row r="127" spans="1:10" x14ac:dyDescent="0.2">
      <c r="A127" s="36"/>
      <c r="B127" s="108" t="s">
        <v>100</v>
      </c>
      <c r="C127" s="100"/>
      <c r="D127" s="100"/>
      <c r="E127" s="37"/>
      <c r="F127" s="112">
        <v>626310</v>
      </c>
      <c r="G127" s="37">
        <v>400</v>
      </c>
      <c r="H127" s="37"/>
      <c r="I127" s="112"/>
      <c r="J127" s="37"/>
    </row>
    <row r="128" spans="1:10" x14ac:dyDescent="0.2">
      <c r="A128" s="36"/>
      <c r="B128" s="108" t="s">
        <v>101</v>
      </c>
      <c r="C128" s="100"/>
      <c r="D128" s="100"/>
      <c r="E128" s="37"/>
      <c r="F128" s="121">
        <v>626120</v>
      </c>
      <c r="G128" s="37"/>
      <c r="H128" s="37"/>
      <c r="I128" s="112"/>
      <c r="J128" s="37"/>
    </row>
    <row r="129" spans="1:10" x14ac:dyDescent="0.2">
      <c r="A129" s="36"/>
      <c r="B129" s="108"/>
      <c r="C129" s="100"/>
      <c r="D129" s="100"/>
      <c r="E129" s="37"/>
      <c r="F129" s="112"/>
      <c r="G129" s="37"/>
      <c r="H129" s="37"/>
      <c r="I129" s="112"/>
      <c r="J129" s="37"/>
    </row>
    <row r="130" spans="1:10" x14ac:dyDescent="0.2">
      <c r="A130" s="36"/>
      <c r="B130" s="107" t="s">
        <v>102</v>
      </c>
      <c r="C130" s="100"/>
      <c r="D130" s="100"/>
      <c r="E130" s="37"/>
      <c r="F130" s="112"/>
      <c r="G130" s="37"/>
      <c r="H130" s="37"/>
      <c r="I130" s="112"/>
      <c r="J130" s="37"/>
    </row>
    <row r="131" spans="1:10" x14ac:dyDescent="0.2">
      <c r="A131" s="36"/>
      <c r="B131" s="25"/>
      <c r="C131" s="100"/>
      <c r="D131" s="100"/>
      <c r="E131" s="37"/>
      <c r="F131" s="112"/>
      <c r="G131" s="37"/>
      <c r="H131" s="37"/>
      <c r="I131" s="112"/>
      <c r="J131" s="37"/>
    </row>
    <row r="132" spans="1:10" x14ac:dyDescent="0.2">
      <c r="A132" s="101" t="s">
        <v>103</v>
      </c>
      <c r="B132" s="86" t="s">
        <v>49</v>
      </c>
      <c r="C132" s="102"/>
      <c r="D132" s="102"/>
      <c r="E132" s="87"/>
      <c r="F132" s="119"/>
      <c r="G132" s="87"/>
      <c r="H132" s="87"/>
      <c r="I132" s="112"/>
      <c r="J132" s="87"/>
    </row>
    <row r="133" spans="1:10" x14ac:dyDescent="0.2">
      <c r="A133" s="36"/>
      <c r="C133" s="100"/>
      <c r="D133" s="100"/>
      <c r="E133" s="37"/>
      <c r="F133" s="122">
        <v>624041</v>
      </c>
      <c r="G133" s="37"/>
      <c r="H133" s="37"/>
      <c r="I133" s="112"/>
      <c r="J133" s="37"/>
    </row>
    <row r="134" spans="1:10" x14ac:dyDescent="0.2">
      <c r="A134" s="36"/>
      <c r="B134" t="s">
        <v>104</v>
      </c>
      <c r="C134" s="100"/>
      <c r="D134" s="100"/>
      <c r="E134" s="37"/>
      <c r="F134" s="122">
        <v>624042</v>
      </c>
      <c r="G134" s="37"/>
      <c r="H134" s="37"/>
      <c r="I134" s="112"/>
      <c r="J134" s="37"/>
    </row>
    <row r="135" spans="1:10" x14ac:dyDescent="0.2">
      <c r="A135" s="36"/>
      <c r="B135" t="s">
        <v>105</v>
      </c>
      <c r="C135" s="100"/>
      <c r="D135" s="100"/>
      <c r="E135" s="37"/>
      <c r="F135" s="122">
        <v>624051</v>
      </c>
      <c r="G135" s="37"/>
      <c r="H135" s="37"/>
      <c r="I135" s="112"/>
      <c r="J135" s="37"/>
    </row>
    <row r="136" spans="1:10" x14ac:dyDescent="0.2">
      <c r="A136" s="36"/>
      <c r="B136" t="s">
        <v>106</v>
      </c>
      <c r="C136" s="37"/>
      <c r="D136" s="37"/>
      <c r="E136" s="37"/>
      <c r="F136" t="s">
        <v>109</v>
      </c>
      <c r="G136" s="37"/>
      <c r="H136" s="37"/>
      <c r="I136" s="112"/>
      <c r="J136" s="37"/>
    </row>
    <row r="137" spans="1:10" x14ac:dyDescent="0.2">
      <c r="A137" s="36"/>
      <c r="B137" s="25"/>
      <c r="C137" s="37"/>
      <c r="D137" s="37"/>
      <c r="E137" s="37"/>
      <c r="F137" s="48"/>
      <c r="G137" s="37"/>
      <c r="H137" s="37"/>
      <c r="I137" s="112"/>
      <c r="J137" s="37"/>
    </row>
  </sheetData>
  <mergeCells count="6">
    <mergeCell ref="A57:A62"/>
    <mergeCell ref="L3:N3"/>
    <mergeCell ref="F3:J3"/>
    <mergeCell ref="A16:A26"/>
    <mergeCell ref="A27:A30"/>
    <mergeCell ref="A54:A5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Hervé</dc:creator>
  <cp:lastModifiedBy>THIEFFRY Augustin</cp:lastModifiedBy>
  <dcterms:created xsi:type="dcterms:W3CDTF">2015-06-05T18:19:34Z</dcterms:created>
  <dcterms:modified xsi:type="dcterms:W3CDTF">2025-05-05T08:05:57Z</dcterms:modified>
</cp:coreProperties>
</file>